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0" windowHeight="11010" tabRatio="421" activeTab="0"/>
  </bookViews>
  <sheets>
    <sheet name="4" sheetId="1" r:id="rId1"/>
    <sheet name="таблица (3)" sheetId="2" state="hidden" r:id="rId2"/>
    <sheet name="самопомощь" sheetId="3" state="hidden" r:id="rId3"/>
  </sheets>
  <definedNames>
    <definedName name="_xlnm._FilterDatabase" localSheetId="1" hidden="1">'таблица (3)'!$A$8:$Y$579</definedName>
    <definedName name="Z_003B3C0C_7DC9_4B9F_AE6F_1D8D36EF51EC_.wvu.FilterData" localSheetId="0" hidden="1">'4'!$A$6:$H$465</definedName>
    <definedName name="Z_0132C2F6_9456_4C4C_8ACA_AD6819FAAD79_.wvu.FilterData" localSheetId="0" hidden="1">'4'!$A$6:$H$465</definedName>
    <definedName name="Z_015C0188_9511_46F0_9C15_F6780D37A54B_.wvu.FilterData" localSheetId="0" hidden="1">'4'!$A$6:$H$442</definedName>
    <definedName name="Z_015C0188_9511_46F0_9C15_F6780D37A54B_.wvu.FilterData" localSheetId="1" hidden="1">'таблица (3)'!$A$8:$Y$577</definedName>
    <definedName name="Z_016D7BA3_453B_471A_BC17_14ACCFB9A2E7_.wvu.FilterData" localSheetId="0" hidden="1">'4'!$A$6:$H$440</definedName>
    <definedName name="Z_016D7BA3_453B_471A_BC17_14ACCFB9A2E7_.wvu.FilterData" localSheetId="1" hidden="1">'таблица (3)'!$A$8:$Y$575</definedName>
    <definedName name="Z_027A13AF_CC5B_485F_A643_6C778CE9FDC2_.wvu.FilterData" localSheetId="0" hidden="1">'4'!$A$11:$H$290</definedName>
    <definedName name="Z_027A13AF_CC5B_485F_A643_6C778CE9FDC2_.wvu.FilterData" localSheetId="1" hidden="1">'таблица (3)'!$A$13:$Y$367</definedName>
    <definedName name="Z_02849DA5_A2BF_4AA5_BC93_BFB486D9FE70_.wvu.FilterData" localSheetId="0" hidden="1">'4'!$A$6:$H$442</definedName>
    <definedName name="Z_02849DA5_A2BF_4AA5_BC93_BFB486D9FE70_.wvu.FilterData" localSheetId="1" hidden="1">'таблица (3)'!$A$8:$Y$577</definedName>
    <definedName name="Z_02BDB512_BBDC_493A_82F6_5B893F6CF366_.wvu.FilterData" localSheetId="0" hidden="1">'4'!$A$6:$H$442</definedName>
    <definedName name="Z_02BDB512_BBDC_493A_82F6_5B893F6CF366_.wvu.FilterData" localSheetId="1" hidden="1">'таблица (3)'!$A$8:$Y$577</definedName>
    <definedName name="Z_032429DB_E4E6_4D85_8284_C3AC72C27C3C_.wvu.FilterData" localSheetId="0" hidden="1">'4'!$A$6:$H$442</definedName>
    <definedName name="Z_032429DB_E4E6_4D85_8284_C3AC72C27C3C_.wvu.FilterData" localSheetId="1" hidden="1">'таблица (3)'!$A$8:$Y$577</definedName>
    <definedName name="Z_032B21E4_7FE0_4ADC_80A4_E7ACDF87A0A9_.wvu.FilterData" localSheetId="0" hidden="1">'4'!$E$4:$F$6</definedName>
    <definedName name="Z_032B21E4_7FE0_4ADC_80A4_E7ACDF87A0A9_.wvu.FilterData" localSheetId="1" hidden="1">'таблица (3)'!$N$6:$Q$8</definedName>
    <definedName name="Z_042BFCC3_0228_4823_9309_FF53FA22DFB2_.wvu.FilterData" localSheetId="0" hidden="1">'4'!$A$6:$H$442</definedName>
    <definedName name="Z_042BFCC3_0228_4823_9309_FF53FA22DFB2_.wvu.FilterData" localSheetId="1" hidden="1">'таблица (3)'!$A$8:$Y$577</definedName>
    <definedName name="Z_04C023C5_7F07_4B8C_A48F_AE65507C0928_.wvu.FilterData" localSheetId="0" hidden="1">'4'!$A$6:$H$443</definedName>
    <definedName name="Z_04C023C5_7F07_4B8C_A48F_AE65507C0928_.wvu.FilterData" localSheetId="1" hidden="1">'таблица (3)'!$A$8:$Y$578</definedName>
    <definedName name="Z_053F3BAC_B51D_4056_9B95_3C0B4B278E2B_.wvu.FilterData" localSheetId="0" hidden="1">'4'!$A$5:$H$442</definedName>
    <definedName name="Z_053F3BAC_B51D_4056_9B95_3C0B4B278E2B_.wvu.FilterData" localSheetId="1" hidden="1">'таблица (3)'!$A$7:$Y$577</definedName>
    <definedName name="Z_055DEE89_9183_41EF_9040_F1FAF6A61506_.wvu.FilterData" localSheetId="0" hidden="1">'4'!$A$5:$H$442</definedName>
    <definedName name="Z_055DEE89_9183_41EF_9040_F1FAF6A61506_.wvu.FilterData" localSheetId="1" hidden="1">'таблица (3)'!$A$7:$Y$577</definedName>
    <definedName name="Z_05723873_CCF6_48AE_B7E1_D756BDEB6A7B_.wvu.FilterData" localSheetId="0" hidden="1">'4'!$A$6:$H$465</definedName>
    <definedName name="Z_05ABCC02_47F4_49AA_BBA1_AE028FD08E1A_.wvu.FilterData" localSheetId="0" hidden="1">'4'!$E$4:$F$5</definedName>
    <definedName name="Z_05ABCC02_47F4_49AA_BBA1_AE028FD08E1A_.wvu.FilterData" localSheetId="1" hidden="1">'таблица (3)'!$N$6:$O$7</definedName>
    <definedName name="Z_064ADF1B_F974_48AA_8CFA_4543D812F241_.wvu.FilterData" localSheetId="0" hidden="1">'4'!$A$6:$H$440</definedName>
    <definedName name="Z_064ADF1B_F974_48AA_8CFA_4543D812F241_.wvu.FilterData" localSheetId="1" hidden="1">'таблица (3)'!$A$8:$Y$575</definedName>
    <definedName name="Z_066BB13D_6589_4AD9_B68C_6E0B3D2498E0_.wvu.FilterData" localSheetId="0" hidden="1">'4'!$A$6:$H$465</definedName>
    <definedName name="Z_066BB13D_6589_4AD9_B68C_6E0B3D2498E0_.wvu.FilterData" localSheetId="1" hidden="1">'таблица (3)'!$A$8:$Y$579</definedName>
    <definedName name="Z_06E6FE9C_F03B_478D_AC82_4A12A7A36BB3_.wvu.FilterData" localSheetId="0" hidden="1">'4'!$A$6:$H$442</definedName>
    <definedName name="Z_06E6FE9C_F03B_478D_AC82_4A12A7A36BB3_.wvu.FilterData" localSheetId="1" hidden="1">'таблица (3)'!$A$8:$Y$577</definedName>
    <definedName name="Z_073A2C17_BE47_4477_B942_C6956EBD7205_.wvu.FilterData" localSheetId="0" hidden="1">'4'!$A$6:$H$465</definedName>
    <definedName name="Z_07A85902_D8C6_4501_BA15_73B9CD731163_.wvu.FilterData" localSheetId="0" hidden="1">'4'!$A$6:$H$442</definedName>
    <definedName name="Z_07A85902_D8C6_4501_BA15_73B9CD731163_.wvu.FilterData" localSheetId="1" hidden="1">'таблица (3)'!$A$8:$Y$577</definedName>
    <definedName name="Z_07FBD560_B2DD_4E9E_8D88_F8A2550925CD_.wvu.FilterData" localSheetId="0" hidden="1">'4'!$A$5:$H$442</definedName>
    <definedName name="Z_07FBD560_B2DD_4E9E_8D88_F8A2550925CD_.wvu.FilterData" localSheetId="1" hidden="1">'таблица (3)'!$A$7:$Y$577</definedName>
    <definedName name="Z_08053FF7_F243_4CD6_9C9D_7EE8B7AF207F_.wvu.FilterData" localSheetId="0" hidden="1">'4'!$A$6:$H$6</definedName>
    <definedName name="Z_08053FF7_F243_4CD6_9C9D_7EE8B7AF207F_.wvu.FilterData" localSheetId="1" hidden="1">'таблица (3)'!$A$8:$Y$8</definedName>
    <definedName name="Z_083A5A14_06FC_4E24_A5A3_F6C8A1F43888_.wvu.FilterData" localSheetId="0" hidden="1">'4'!$A$6:$H$465</definedName>
    <definedName name="Z_08E21675_F510_4A2B_BE20_D6561E7C51FF_.wvu.FilterData" localSheetId="0" hidden="1">'4'!$A$6:$H$442</definedName>
    <definedName name="Z_08E21675_F510_4A2B_BE20_D6561E7C51FF_.wvu.FilterData" localSheetId="1" hidden="1">'таблица (3)'!$A$8:$Y$577</definedName>
    <definedName name="Z_08EF786B_5A06_46A7_9E3B_731A28D71D94_.wvu.FilterData" localSheetId="0" hidden="1">'4'!$A$6:$H$442</definedName>
    <definedName name="Z_08EF786B_5A06_46A7_9E3B_731A28D71D94_.wvu.FilterData" localSheetId="1" hidden="1">'таблица (3)'!$A$8:$Y$577</definedName>
    <definedName name="Z_09559AFC_2178_40DF_B83F_D413BA51D5C6_.wvu.FilterData" localSheetId="0" hidden="1">'4'!$A$6:$H$440</definedName>
    <definedName name="Z_09559AFC_2178_40DF_B83F_D413BA51D5C6_.wvu.FilterData" localSheetId="1" hidden="1">'таблица (3)'!$A$8:$Y$575</definedName>
    <definedName name="Z_09805301_4A32_4B2F_A742_608B21804AA6_.wvu.FilterData" localSheetId="0" hidden="1">'4'!$A$6:$H$442</definedName>
    <definedName name="Z_09805301_4A32_4B2F_A742_608B21804AA6_.wvu.FilterData" localSheetId="1" hidden="1">'таблица (3)'!$A$8:$Y$577</definedName>
    <definedName name="Z_09AE5953_A71C_40CE_AFC1_02AF33C0ACD8_.wvu.FilterData" localSheetId="0" hidden="1">'4'!$A$6:$H$442</definedName>
    <definedName name="Z_09AE5953_A71C_40CE_AFC1_02AF33C0ACD8_.wvu.FilterData" localSheetId="1" hidden="1">'таблица (3)'!$A$8:$Y$577</definedName>
    <definedName name="Z_0A6B98E5_22C7_4624_B895_B2F103C5B020_.wvu.FilterData" localSheetId="0" hidden="1">'4'!$A$6:$H$465</definedName>
    <definedName name="Z_0AAF093B_9970_47EB_B18A_99B40DC35686_.wvu.FilterData" localSheetId="0" hidden="1">'4'!$A$11:$H$442</definedName>
    <definedName name="Z_0AAF093B_9970_47EB_B18A_99B40DC35686_.wvu.FilterData" localSheetId="1" hidden="1">'таблица (3)'!$A$13:$Y$577</definedName>
    <definedName name="Z_0AE08700_8DED_4C98_B2EB_05985FDDB931_.wvu.FilterData" localSheetId="0" hidden="1">'4'!$A$6:$H$442</definedName>
    <definedName name="Z_0AE08700_8DED_4C98_B2EB_05985FDDB931_.wvu.FilterData" localSheetId="1" hidden="1">'таблица (3)'!$A$8:$Y$577</definedName>
    <definedName name="Z_0BC4BD3E_939A_4AA6_A89D_EF9A2995C396_.wvu.FilterData" localSheetId="0" hidden="1">'4'!$A$6:$H$443</definedName>
    <definedName name="Z_0BC4BD3E_939A_4AA6_A89D_EF9A2995C396_.wvu.FilterData" localSheetId="1" hidden="1">'таблица (3)'!$A$8:$Y$578</definedName>
    <definedName name="Z_0BF87C06_EC34_46CC_96B3_1B7B2A5BC5B7_.wvu.FilterData" localSheetId="0" hidden="1">'4'!$A$6:$H$442</definedName>
    <definedName name="Z_0BF87C06_EC34_46CC_96B3_1B7B2A5BC5B7_.wvu.FilterData" localSheetId="1" hidden="1">'таблица (3)'!$A$8:$Y$577</definedName>
    <definedName name="Z_0C12879C_D124_4EBF_92A4_E8BC994AD65F_.wvu.FilterData" localSheetId="0" hidden="1">'4'!$A$6:$H$465</definedName>
    <definedName name="Z_0CCB948A_EDC5_4173_B1D8_7F75E52990E1_.wvu.FilterData" localSheetId="0" hidden="1">'4'!$A$6:$H$465</definedName>
    <definedName name="Z_0CCB948A_EDC5_4173_B1D8_7F75E52990E1_.wvu.FilterData" localSheetId="1" hidden="1">'таблица (3)'!$A$8:$Y$579</definedName>
    <definedName name="Z_0CD5A2D7_0168_416F_97F5_05DFCC63168B_.wvu.FilterData" localSheetId="0" hidden="1">'4'!$A$6:$H$443</definedName>
    <definedName name="Z_0CD5A2D7_0168_416F_97F5_05DFCC63168B_.wvu.FilterData" localSheetId="1" hidden="1">'таблица (3)'!$A$8:$Y$578</definedName>
    <definedName name="Z_0D1A0264_B9A4_4EEE_B308_788C46BB159C_.wvu.FilterData" localSheetId="0" hidden="1">'4'!$A$6:$H$6</definedName>
    <definedName name="Z_0D1A0264_B9A4_4EEE_B308_788C46BB159C_.wvu.FilterData" localSheetId="1" hidden="1">'таблица (3)'!$A$8:$Y$8</definedName>
    <definedName name="Z_0D26BF8C_1C90_4584_A521_CFAD05DBE710_.wvu.FilterData" localSheetId="0" hidden="1">'4'!$A$5:$H$442</definedName>
    <definedName name="Z_0D26BF8C_1C90_4584_A521_CFAD05DBE710_.wvu.FilterData" localSheetId="1" hidden="1">'таблица (3)'!$A$7:$Y$577</definedName>
    <definedName name="Z_0D5FBD43_04C3_4599_BDA7_5D32B1FB274D_.wvu.FilterData" localSheetId="0" hidden="1">'4'!$A$6:$H$442</definedName>
    <definedName name="Z_0D5FBD43_04C3_4599_BDA7_5D32B1FB274D_.wvu.FilterData" localSheetId="1" hidden="1">'таблица (3)'!$A$8:$Y$577</definedName>
    <definedName name="Z_0D6BA61D_14FF_497B_98DE_BF68E3880FC3_.wvu.FilterData" localSheetId="0" hidden="1">'4'!$A$6:$H$440</definedName>
    <definedName name="Z_0D6BA61D_14FF_497B_98DE_BF68E3880FC3_.wvu.FilterData" localSheetId="1" hidden="1">'таблица (3)'!$A$8:$Y$575</definedName>
    <definedName name="Z_0D9C5DF4_BBD4_41AA_82C1_F925A49DA1D1_.wvu.FilterData" localSheetId="0" hidden="1">'4'!$A$6:$H$442</definedName>
    <definedName name="Z_0D9C5DF4_BBD4_41AA_82C1_F925A49DA1D1_.wvu.FilterData" localSheetId="1" hidden="1">'таблица (3)'!$A$8:$Y$577</definedName>
    <definedName name="Z_0DEE0FED_624D_4BEE_B2C2_7FA014564208_.wvu.FilterData" localSheetId="0" hidden="1">'4'!$A$6:$H$440</definedName>
    <definedName name="Z_0DEE0FED_624D_4BEE_B2C2_7FA014564208_.wvu.FilterData" localSheetId="1" hidden="1">'таблица (3)'!$A$8:$Y$575</definedName>
    <definedName name="Z_0E124A96_69BE_49FB_86DF_58A3DAAEB3B2_.wvu.FilterData" localSheetId="0" hidden="1">'4'!$A$6:$H$442</definedName>
    <definedName name="Z_0E124A96_69BE_49FB_86DF_58A3DAAEB3B2_.wvu.FilterData" localSheetId="1" hidden="1">'таблица (3)'!$A$8:$Y$577</definedName>
    <definedName name="Z_0E490E9E_FDF8_4FCD_8A00_CEF9C14A0B7E_.wvu.FilterData" localSheetId="0" hidden="1">'4'!$A$6:$H$6</definedName>
    <definedName name="Z_0E490E9E_FDF8_4FCD_8A00_CEF9C14A0B7E_.wvu.FilterData" localSheetId="1" hidden="1">'таблица (3)'!$A$8:$Y$8</definedName>
    <definedName name="Z_0EB09B65_8495_4C57_BFFB_AFC09C1C53D9_.wvu.FilterData" localSheetId="0" hidden="1">'4'!$A$6:$H$465</definedName>
    <definedName name="Z_0EE67975_5C5E_4649_B644_209C081AA6E9_.wvu.FilterData" localSheetId="0" hidden="1">'4'!$A$5:$H$442</definedName>
    <definedName name="Z_0EE67975_5C5E_4649_B644_209C081AA6E9_.wvu.FilterData" localSheetId="1" hidden="1">'таблица (3)'!$A$7:$Y$577</definedName>
    <definedName name="Z_0EEA3F2C_4C0D_47B6_ACAA_7453A982C434_.wvu.FilterData" localSheetId="0" hidden="1">'4'!$A$6:$H$442</definedName>
    <definedName name="Z_0EEA3F2C_4C0D_47B6_ACAA_7453A982C434_.wvu.FilterData" localSheetId="1" hidden="1">'таблица (3)'!$A$8:$Y$577</definedName>
    <definedName name="Z_0F0A45BC_BE37_48BF_95D6_9F11ADEE0ACC_.wvu.FilterData" localSheetId="0" hidden="1">'4'!$A$6:$H$442</definedName>
    <definedName name="Z_0F0A45BC_BE37_48BF_95D6_9F11ADEE0ACC_.wvu.FilterData" localSheetId="1" hidden="1">'таблица (3)'!$A$8:$Y$577</definedName>
    <definedName name="Z_100471DF_AF67_4086_B62B_1E50D25893E3_.wvu.FilterData" localSheetId="0" hidden="1">'4'!$A$6:$H$442</definedName>
    <definedName name="Z_100471DF_AF67_4086_B62B_1E50D25893E3_.wvu.FilterData" localSheetId="1" hidden="1">'таблица (3)'!$A$8:$Y$577</definedName>
    <definedName name="Z_10223433_8AFF_4A10_A922_32430021B88A_.wvu.FilterData" localSheetId="0" hidden="1">'4'!$A$6:$H$6</definedName>
    <definedName name="Z_10223433_8AFF_4A10_A922_32430021B88A_.wvu.FilterData" localSheetId="1" hidden="1">'таблица (3)'!$A$8:$Y$8</definedName>
    <definedName name="Z_10361B8A_0340_4153_AA63_17936E9A0036_.wvu.FilterData" localSheetId="0" hidden="1">'4'!$A$6:$H$465</definedName>
    <definedName name="Z_10583DA7_6E7F_47B4_AF7C_519BF2F9439D_.wvu.FilterData" localSheetId="0" hidden="1">'4'!$E$4:$F$6</definedName>
    <definedName name="Z_10583DA7_6E7F_47B4_AF7C_519BF2F9439D_.wvu.FilterData" localSheetId="1" hidden="1">'таблица (3)'!$N$6:$Q$8</definedName>
    <definedName name="Z_10A41964_8E7F_4F08_A512_1D75E6870746_.wvu.FilterData" localSheetId="0" hidden="1">'4'!$A$6:$H$443</definedName>
    <definedName name="Z_10A41964_8E7F_4F08_A512_1D75E6870746_.wvu.FilterData" localSheetId="1" hidden="1">'таблица (3)'!$A$8:$Y$578</definedName>
    <definedName name="Z_10A7A52E_0339_4BA8_AAFD_89967C72F301_.wvu.FilterData" localSheetId="0" hidden="1">'4'!$A$6:$H$440</definedName>
    <definedName name="Z_10A7A52E_0339_4BA8_AAFD_89967C72F301_.wvu.FilterData" localSheetId="1" hidden="1">'таблица (3)'!$A$8:$Y$575</definedName>
    <definedName name="Z_10D09925_35A8_469B_9B7C_0E884DAB0964_.wvu.FilterData" localSheetId="0" hidden="1">'4'!$A$5:$H$442</definedName>
    <definedName name="Z_10D09925_35A8_469B_9B7C_0E884DAB0964_.wvu.FilterData" localSheetId="1" hidden="1">'таблица (3)'!$A$7:$Y$577</definedName>
    <definedName name="Z_10DF2974_CC9E_466A_A79D_329E74EB0DF0_.wvu.FilterData" localSheetId="0" hidden="1">'4'!$A$6:$H$442</definedName>
    <definedName name="Z_10DF2974_CC9E_466A_A79D_329E74EB0DF0_.wvu.FilterData" localSheetId="1" hidden="1">'таблица (3)'!$A$8:$Y$577</definedName>
    <definedName name="Z_10E92D36_064B_4B2E_9CBD_097356A2CC26_.wvu.FilterData" localSheetId="0" hidden="1">'4'!$A$6:$H$440</definedName>
    <definedName name="Z_10E92D36_064B_4B2E_9CBD_097356A2CC26_.wvu.FilterData" localSheetId="1" hidden="1">'таблица (3)'!$A$8:$Y$575</definedName>
    <definedName name="Z_10FC41FE_2F25_4F15_AD72_5E654134E0DC_.wvu.FilterData" localSheetId="0" hidden="1">'4'!$A$6:$H$443</definedName>
    <definedName name="Z_10FC41FE_2F25_4F15_AD72_5E654134E0DC_.wvu.FilterData" localSheetId="1" hidden="1">'таблица (3)'!$A$8:$Y$578</definedName>
    <definedName name="Z_10FCFE5E_8F1E_4377_A4C8_44FD00243AB1_.wvu.FilterData" localSheetId="0" hidden="1">'4'!$A$6:$G$442</definedName>
    <definedName name="Z_10FCFE5E_8F1E_4377_A4C8_44FD00243AB1_.wvu.FilterData" localSheetId="1" hidden="1">'таблица (3)'!$A$8:$R$577</definedName>
    <definedName name="Z_110E533D_CBB4_4A5B_9DAA_A9E06BD7B7EF_.wvu.FilterData" localSheetId="0" hidden="1">'4'!$A$11:$H$442</definedName>
    <definedName name="Z_110E533D_CBB4_4A5B_9DAA_A9E06BD7B7EF_.wvu.FilterData" localSheetId="1" hidden="1">'таблица (3)'!$A$13:$Y$577</definedName>
    <definedName name="Z_1176864C_EA28_4489_A47C_A03E435D2929_.wvu.FilterData" localSheetId="0" hidden="1">'4'!$A$6:$H$442</definedName>
    <definedName name="Z_1176864C_EA28_4489_A47C_A03E435D2929_.wvu.FilterData" localSheetId="1" hidden="1">'таблица (3)'!$A$8:$Y$577</definedName>
    <definedName name="Z_118BCD2F_2692_4CC2_8F09_685E7C9A05E0_.wvu.FilterData" localSheetId="0" hidden="1">'4'!$E$4:$F$5</definedName>
    <definedName name="Z_118BCD2F_2692_4CC2_8F09_685E7C9A05E0_.wvu.FilterData" localSheetId="1" hidden="1">'таблица (3)'!$N$6:$O$7</definedName>
    <definedName name="Z_11E530AF_ABBA_4846_B309_A18C7C8C6260_.wvu.FilterData" localSheetId="0" hidden="1">'4'!$E$4:$F$6</definedName>
    <definedName name="Z_11E530AF_ABBA_4846_B309_A18C7C8C6260_.wvu.FilterData" localSheetId="1" hidden="1">'таблица (3)'!$N$6:$Q$8</definedName>
    <definedName name="Z_11EAEE7F_95CF_4D66_A75B_562F46C4EC62_.wvu.FilterData" localSheetId="0" hidden="1">'4'!$A$6:$H$6</definedName>
    <definedName name="Z_11EAEE7F_95CF_4D66_A75B_562F46C4EC62_.wvu.FilterData" localSheetId="1" hidden="1">'таблица (3)'!$A$8:$Y$8</definedName>
    <definedName name="Z_12A72B8A_41F3_438D_8613_3A6DE397CC9A_.wvu.FilterData" localSheetId="0" hidden="1">'4'!$A$6:$H$442</definedName>
    <definedName name="Z_12A72B8A_41F3_438D_8613_3A6DE397CC9A_.wvu.FilterData" localSheetId="1" hidden="1">'таблица (3)'!$A$8:$Y$577</definedName>
    <definedName name="Z_12BBB253_CEB5_48B0_BE7B_1A56E119928D_.wvu.FilterData" localSheetId="0" hidden="1">'4'!$A$6:$H$465</definedName>
    <definedName name="Z_12BBB253_CEB5_48B0_BE7B_1A56E119928D_.wvu.FilterData" localSheetId="1" hidden="1">'таблица (3)'!$A$8:$Y$579</definedName>
    <definedName name="Z_12BBB253_CEB5_48B0_BE7B_1A56E119928D_.wvu.PrintArea" localSheetId="0" hidden="1">'4'!$A$1:$H$466</definedName>
    <definedName name="Z_12BBB253_CEB5_48B0_BE7B_1A56E119928D_.wvu.PrintArea" localSheetId="1" hidden="1">'таблица (3)'!$A$1:$Y$581</definedName>
    <definedName name="Z_12BBB253_CEB5_48B0_BE7B_1A56E119928D_.wvu.Rows" localSheetId="0" hidden="1">'4'!$5:$5</definedName>
    <definedName name="Z_12BBB253_CEB5_48B0_BE7B_1A56E119928D_.wvu.Rows" localSheetId="1" hidden="1">'таблица (3)'!$7:$7</definedName>
    <definedName name="Z_13791231_77DC_4F86_BD3C_7D8B2845D766_.wvu.FilterData" localSheetId="0" hidden="1">'4'!$A$3:$G$442</definedName>
    <definedName name="Z_13791231_77DC_4F86_BD3C_7D8B2845D766_.wvu.FilterData" localSheetId="1" hidden="1">'таблица (3)'!$A$5:$R$577</definedName>
    <definedName name="Z_138DAF91_1691_4634_954A_DAC875727EA7_.wvu.FilterData" localSheetId="0" hidden="1">'4'!$A$6:$H$440</definedName>
    <definedName name="Z_138DAF91_1691_4634_954A_DAC875727EA7_.wvu.FilterData" localSheetId="1" hidden="1">'таблица (3)'!$A$8:$Y$575</definedName>
    <definedName name="Z_13CB7EE8_1FFD_4CB1_B025_96059D733A2C_.wvu.FilterData" localSheetId="0" hidden="1">'4'!$A$6:$H$465</definedName>
    <definedName name="Z_13E1D681_C10A_4776_BC2C_07AB0020E92F_.wvu.FilterData" localSheetId="0" hidden="1">'4'!$A$6:$H$6</definedName>
    <definedName name="Z_13E1D681_C10A_4776_BC2C_07AB0020E92F_.wvu.FilterData" localSheetId="1" hidden="1">'таблица (3)'!$A$8:$Y$8</definedName>
    <definedName name="Z_13EBDC40_7EC8_4E07_893B_41EDFC2F9636_.wvu.FilterData" localSheetId="0" hidden="1">'4'!$A$6:$H$442</definedName>
    <definedName name="Z_13EBDC40_7EC8_4E07_893B_41EDFC2F9636_.wvu.FilterData" localSheetId="1" hidden="1">'таблица (3)'!$A$8:$Y$577</definedName>
    <definedName name="Z_142CAF50_B95B_4F24_8220_79352E2F1339_.wvu.FilterData" localSheetId="0" hidden="1">'4'!$A$6:$H$440</definedName>
    <definedName name="Z_142CAF50_B95B_4F24_8220_79352E2F1339_.wvu.FilterData" localSheetId="1" hidden="1">'таблица (3)'!$A$8:$Y$575</definedName>
    <definedName name="Z_147EEBE8_8119_4948_BB7D_CB9A0D2FD34E_.wvu.FilterData" localSheetId="0" hidden="1">'4'!$A$6:$H$442</definedName>
    <definedName name="Z_147EEBE8_8119_4948_BB7D_CB9A0D2FD34E_.wvu.FilterData" localSheetId="1" hidden="1">'таблица (3)'!$A$8:$Y$577</definedName>
    <definedName name="Z_14AB9782_4037_4384_BCB9_0CFB71B9DF74_.wvu.FilterData" localSheetId="0" hidden="1">'4'!$A$6:$H$442</definedName>
    <definedName name="Z_14AB9782_4037_4384_BCB9_0CFB71B9DF74_.wvu.FilterData" localSheetId="1" hidden="1">'таблица (3)'!$A$8:$Y$577</definedName>
    <definedName name="Z_15004D91_1572_43D5_BB88_30B66055079C_.wvu.FilterData" localSheetId="0" hidden="1">'4'!$A$6:$H$465</definedName>
    <definedName name="Z_15004D91_1572_43D5_BB88_30B66055079C_.wvu.FilterData" localSheetId="1" hidden="1">'таблица (3)'!$A$8:$Y$579</definedName>
    <definedName name="Z_15004D91_1572_43D5_BB88_30B66055079C_.wvu.PrintArea" localSheetId="0" hidden="1">'4'!$A$1:$H$466</definedName>
    <definedName name="Z_15004D91_1572_43D5_BB88_30B66055079C_.wvu.PrintArea" localSheetId="1" hidden="1">'таблица (3)'!$A$1:$Y$581</definedName>
    <definedName name="Z_15004D91_1572_43D5_BB88_30B66055079C_.wvu.Rows" localSheetId="0" hidden="1">'4'!$5:$5</definedName>
    <definedName name="Z_15004D91_1572_43D5_BB88_30B66055079C_.wvu.Rows" localSheetId="1" hidden="1">'таблица (3)'!$7:$7</definedName>
    <definedName name="Z_15151DCB_3833_46B2_805F_757D8B6A4F8D_.wvu.FilterData" localSheetId="0" hidden="1">'4'!$A$6:$H$442</definedName>
    <definedName name="Z_15151DCB_3833_46B2_805F_757D8B6A4F8D_.wvu.FilterData" localSheetId="1" hidden="1">'таблица (3)'!$A$8:$Y$577</definedName>
    <definedName name="Z_153C52D7_EB3B_4551_9C40_3E5B52F44F53_.wvu.FilterData" localSheetId="0" hidden="1">'4'!$A$3:$G$442</definedName>
    <definedName name="Z_153C52D7_EB3B_4551_9C40_3E5B52F44F53_.wvu.FilterData" localSheetId="1" hidden="1">'таблица (3)'!$A$5:$R$577</definedName>
    <definedName name="Z_15B53664_3BF6_44CE_BA78_0E3FC036FEA3_.wvu.FilterData" localSheetId="0" hidden="1">'4'!$A$6:$H$442</definedName>
    <definedName name="Z_15B53664_3BF6_44CE_BA78_0E3FC036FEA3_.wvu.FilterData" localSheetId="1" hidden="1">'таблица (3)'!$A$8:$Y$577</definedName>
    <definedName name="Z_15D89C79_1924_40AF_BA45_F95BC2301FD8_.wvu.FilterData" localSheetId="0" hidden="1">'4'!$A$6:$H$442</definedName>
    <definedName name="Z_15D89C79_1924_40AF_BA45_F95BC2301FD8_.wvu.FilterData" localSheetId="1" hidden="1">'таблица (3)'!$A$8:$Y$577</definedName>
    <definedName name="Z_15F0362C_D6CF_4168_AFBE_1C0B23B0FECF_.wvu.FilterData" localSheetId="0" hidden="1">'4'!$A$6:$G$442</definedName>
    <definedName name="Z_15F0362C_D6CF_4168_AFBE_1C0B23B0FECF_.wvu.FilterData" localSheetId="1" hidden="1">'таблица (3)'!$A$8:$U$577</definedName>
    <definedName name="Z_16AE6742_DC43_41A5_A09D_5C2A0A9AFBC8_.wvu.FilterData" localSheetId="0" hidden="1">'4'!$A$6:$H$442</definedName>
    <definedName name="Z_16AE6742_DC43_41A5_A09D_5C2A0A9AFBC8_.wvu.FilterData" localSheetId="1" hidden="1">'таблица (3)'!$A$8:$Y$577</definedName>
    <definedName name="Z_16AF3323_72C4_42ED_A401_EFC953BDE442_.wvu.FilterData" localSheetId="0" hidden="1">'4'!$A$6:$H$442</definedName>
    <definedName name="Z_16AF3323_72C4_42ED_A401_EFC953BDE442_.wvu.FilterData" localSheetId="1" hidden="1">'таблица (3)'!$A$8:$Y$577</definedName>
    <definedName name="Z_16DFF609_F4A2_45A6_8BF7_3F12395CC7CD_.wvu.FilterData" localSheetId="0" hidden="1">'4'!$A$6:$H$442</definedName>
    <definedName name="Z_16DFF609_F4A2_45A6_8BF7_3F12395CC7CD_.wvu.FilterData" localSheetId="1" hidden="1">'таблица (3)'!$A$8:$Y$577</definedName>
    <definedName name="Z_17850F95_4ED2_4916_9635_213134EEE3A2_.wvu.FilterData" localSheetId="0" hidden="1">'4'!$A$6:$H$442</definedName>
    <definedName name="Z_17850F95_4ED2_4916_9635_213134EEE3A2_.wvu.FilterData" localSheetId="1" hidden="1">'таблица (3)'!$A$8:$Y$577</definedName>
    <definedName name="Z_178980E5_CEAC_451E_98EE_43F4A5ABC902_.wvu.FilterData" localSheetId="0" hidden="1">'4'!$A$6:$H$440</definedName>
    <definedName name="Z_178980E5_CEAC_451E_98EE_43F4A5ABC902_.wvu.FilterData" localSheetId="1" hidden="1">'таблица (3)'!$A$8:$Y$575</definedName>
    <definedName name="Z_17F2B9DE_5834_4CA2_86DB_74D72F6DE534_.wvu.FilterData" localSheetId="0" hidden="1">'4'!$A$6:$H$442</definedName>
    <definedName name="Z_17F2B9DE_5834_4CA2_86DB_74D72F6DE534_.wvu.FilterData" localSheetId="1" hidden="1">'таблица (3)'!$A$8:$Y$577</definedName>
    <definedName name="Z_183BA9CB_3823_45A4_A3A9_DB985FA8B5DA_.wvu.FilterData" localSheetId="0" hidden="1">'4'!$A$6:$H$442</definedName>
    <definedName name="Z_183BA9CB_3823_45A4_A3A9_DB985FA8B5DA_.wvu.FilterData" localSheetId="1" hidden="1">'таблица (3)'!$A$8:$Y$577</definedName>
    <definedName name="Z_18B33DD5_A8A0_48B3_A455_73AFF1CD2819_.wvu.FilterData" localSheetId="0" hidden="1">'4'!$A$6:$H$442</definedName>
    <definedName name="Z_18B33DD5_A8A0_48B3_A455_73AFF1CD2819_.wvu.FilterData" localSheetId="1" hidden="1">'таблица (3)'!$A$8:$Y$577</definedName>
    <definedName name="Z_18C8E8A6_9D1E_4D99_88C9_A0380CECAFCB_.wvu.FilterData" localSheetId="0" hidden="1">'4'!$E$4:$F$6</definedName>
    <definedName name="Z_18C8E8A6_9D1E_4D99_88C9_A0380CECAFCB_.wvu.FilterData" localSheetId="1" hidden="1">'таблица (3)'!$N$6:$Q$8</definedName>
    <definedName name="Z_19605A84_5784_431E_BBE6_1A653FB931F8_.wvu.FilterData" localSheetId="0" hidden="1">'4'!$A$6:$H$442</definedName>
    <definedName name="Z_19605A84_5784_431E_BBE6_1A653FB931F8_.wvu.FilterData" localSheetId="1" hidden="1">'таблица (3)'!$A$8:$Y$577</definedName>
    <definedName name="Z_1991EFD2_991C_4234_8F58_CD123434B2DF_.wvu.FilterData" localSheetId="0" hidden="1">'4'!$A$6:$H$442</definedName>
    <definedName name="Z_1991EFD2_991C_4234_8F58_CD123434B2DF_.wvu.FilterData" localSheetId="1" hidden="1">'таблица (3)'!$A$8:$Y$577</definedName>
    <definedName name="Z_19F5280B_CA8A_4F30_AFF0_8D01AB4207C5_.wvu.FilterData" localSheetId="0" hidden="1">'4'!$A$6:$H$465</definedName>
    <definedName name="Z_1ABF013D_32C5_4EC4_8E9F_D85CBC863583_.wvu.FilterData" localSheetId="0" hidden="1">'4'!$A$6:$H$442</definedName>
    <definedName name="Z_1ABF013D_32C5_4EC4_8E9F_D85CBC863583_.wvu.FilterData" localSheetId="1" hidden="1">'таблица (3)'!$A$8:$Y$577</definedName>
    <definedName name="Z_1AEF008E_DF26_4E10_88DE_3F428FA306E1_.wvu.FilterData" localSheetId="0" hidden="1">'4'!$A$6:$H$443</definedName>
    <definedName name="Z_1AEF008E_DF26_4E10_88DE_3F428FA306E1_.wvu.FilterData" localSheetId="1" hidden="1">'таблица (3)'!$A$8:$Y$578</definedName>
    <definedName name="Z_1B26ED72_3811_4EF5_BAF1_84BB8158431F_.wvu.FilterData" localSheetId="0" hidden="1">'4'!$A$6:$H$465</definedName>
    <definedName name="Z_1B5FEC71_0670_4928_ADBF_D4DFA65B0803_.wvu.FilterData" localSheetId="0" hidden="1">'4'!$A$6:$H$442</definedName>
    <definedName name="Z_1B5FEC71_0670_4928_ADBF_D4DFA65B0803_.wvu.FilterData" localSheetId="1" hidden="1">'таблица (3)'!$A$8:$Y$577</definedName>
    <definedName name="Z_1BD6B485_DF0B_43B8_9032_FDA927F492E2_.wvu.FilterData" localSheetId="0" hidden="1">'4'!$A$6:$H$442</definedName>
    <definedName name="Z_1BD6B485_DF0B_43B8_9032_FDA927F492E2_.wvu.FilterData" localSheetId="1" hidden="1">'таблица (3)'!$A$8:$Y$577</definedName>
    <definedName name="Z_1BE39B3D_4375_4280_A642_FC869FAEB637_.wvu.FilterData" localSheetId="0" hidden="1">'4'!$A$6:$H$440</definedName>
    <definedName name="Z_1BE39B3D_4375_4280_A642_FC869FAEB637_.wvu.FilterData" localSheetId="1" hidden="1">'таблица (3)'!$A$8:$Y$575</definedName>
    <definedName name="Z_1C88A6C1_CA77_4320_A122_4E6D093CE69E_.wvu.FilterData" localSheetId="0" hidden="1">'4'!$A$6:$H$440</definedName>
    <definedName name="Z_1C88A6C1_CA77_4320_A122_4E6D093CE69E_.wvu.FilterData" localSheetId="1" hidden="1">'таблица (3)'!$A$8:$Y$575</definedName>
    <definedName name="Z_1C956C33_331D_41B1_BD2C_EE2B39021602_.wvu.FilterData" localSheetId="0" hidden="1">'4'!$A$3:$H$442</definedName>
    <definedName name="Z_1C956C33_331D_41B1_BD2C_EE2B39021602_.wvu.FilterData" localSheetId="1" hidden="1">'таблица (3)'!$A$5:$Y$577</definedName>
    <definedName name="Z_1CAB5965_FE6E_4115_99B7_5813DD6055EB_.wvu.FilterData" localSheetId="0" hidden="1">'4'!$A$6:$H$465</definedName>
    <definedName name="Z_1D590DE7_A679_4431_8CC2_50F926C554A2_.wvu.FilterData" localSheetId="0" hidden="1">'4'!$A$6:$H$442</definedName>
    <definedName name="Z_1D590DE7_A679_4431_8CC2_50F926C554A2_.wvu.FilterData" localSheetId="1" hidden="1">'таблица (3)'!$A$8:$Y$577</definedName>
    <definedName name="Z_1D760001_AD0C_412F_B0BD_D55DF500D793_.wvu.FilterData" localSheetId="0" hidden="1">'4'!$A$5:$H$442</definedName>
    <definedName name="Z_1D760001_AD0C_412F_B0BD_D55DF500D793_.wvu.FilterData" localSheetId="1" hidden="1">'таблица (3)'!$A$7:$Y$577</definedName>
    <definedName name="Z_1E000146_3B54_45F0_A3E2_BB8941373D06_.wvu.FilterData" localSheetId="0" hidden="1">'4'!$A$3:$H$440</definedName>
    <definedName name="Z_1E000146_3B54_45F0_A3E2_BB8941373D06_.wvu.FilterData" localSheetId="1" hidden="1">'таблица (3)'!$A$5:$X$575</definedName>
    <definedName name="Z_1E1E1BD0_7BDC_4824_867F_1738C6A3B391_.wvu.FilterData" localSheetId="0" hidden="1">'4'!$A$6:$H$442</definedName>
    <definedName name="Z_1E1E1BD0_7BDC_4824_867F_1738C6A3B391_.wvu.FilterData" localSheetId="1" hidden="1">'таблица (3)'!$A$8:$Y$577</definedName>
    <definedName name="Z_1E4F7A7A_58BF_4C51_AC4E_E64C176AD47B_.wvu.FilterData" localSheetId="0" hidden="1">'4'!$A$6:$H$442</definedName>
    <definedName name="Z_1E4F7A7A_58BF_4C51_AC4E_E64C176AD47B_.wvu.FilterData" localSheetId="1" hidden="1">'таблица (3)'!$A$8:$Y$577</definedName>
    <definedName name="Z_1E5E3F56_0259_4ECF_B581_D6767D5E6FB4_.wvu.FilterData" localSheetId="0" hidden="1">'4'!$A$6:$H$442</definedName>
    <definedName name="Z_1E5E3F56_0259_4ECF_B581_D6767D5E6FB4_.wvu.FilterData" localSheetId="1" hidden="1">'таблица (3)'!$A$8:$Y$577</definedName>
    <definedName name="Z_1E5FEF90_901B_4CB0_8B53_D47DC8BA8328_.wvu.FilterData" localSheetId="0" hidden="1">'4'!$A$6:$H$6</definedName>
    <definedName name="Z_1E5FEF90_901B_4CB0_8B53_D47DC8BA8328_.wvu.FilterData" localSheetId="1" hidden="1">'таблица (3)'!$A$8:$Y$8</definedName>
    <definedName name="Z_1E6C95DB_7DE9_47D9_B2AC_F00D5EA68288_.wvu.FilterData" localSheetId="0" hidden="1">'4'!$A$11:$H$442</definedName>
    <definedName name="Z_1E6C95DB_7DE9_47D9_B2AC_F00D5EA68288_.wvu.FilterData" localSheetId="1" hidden="1">'таблица (3)'!$A$13:$Y$577</definedName>
    <definedName name="Z_1E722351_FB08_4A83_8BCA_DF4D0363FE6A_.wvu.FilterData" localSheetId="0" hidden="1">'4'!$A$6:$H$442</definedName>
    <definedName name="Z_1E722351_FB08_4A83_8BCA_DF4D0363FE6A_.wvu.FilterData" localSheetId="1" hidden="1">'таблица (3)'!$A$8:$Y$577</definedName>
    <definedName name="Z_1E834E34_0E75_41F6_915F_141A01EBE564_.wvu.FilterData" localSheetId="0" hidden="1">'4'!$A$6:$H$442</definedName>
    <definedName name="Z_1E834E34_0E75_41F6_915F_141A01EBE564_.wvu.FilterData" localSheetId="1" hidden="1">'таблица (3)'!$A$8:$Y$577</definedName>
    <definedName name="Z_1F210A30_E9A7_4350_AC53_D4EAA8F5FFC3_.wvu.FilterData" localSheetId="0" hidden="1">'4'!$A$6:$H$6</definedName>
    <definedName name="Z_1F210A30_E9A7_4350_AC53_D4EAA8F5FFC3_.wvu.FilterData" localSheetId="1" hidden="1">'таблица (3)'!$A$8:$Y$8</definedName>
    <definedName name="Z_1F46F30E_A945_4CE9_A9BA_947117744A8F_.wvu.FilterData" localSheetId="0" hidden="1">'4'!$A$6:$H$465</definedName>
    <definedName name="Z_1F46F30E_A945_4CE9_A9BA_947117744A8F_.wvu.FilterData" localSheetId="1" hidden="1">'таблица (3)'!$A$8:$Y$579</definedName>
    <definedName name="Z_1F5428BD_78C4_4437_A8DE_6308A799668D_.wvu.FilterData" localSheetId="0" hidden="1">'4'!$F$4:$F$440</definedName>
    <definedName name="Z_1F5428BD_78C4_4437_A8DE_6308A799668D_.wvu.FilterData" localSheetId="1" hidden="1">'таблица (3)'!$O$6:$Q$575</definedName>
    <definedName name="Z_1F5A6804_B1DA_4D1C_86A8_53F8A74F8CCB_.wvu.FilterData" localSheetId="0" hidden="1">'4'!$A$5:$H$442</definedName>
    <definedName name="Z_1F5A6804_B1DA_4D1C_86A8_53F8A74F8CCB_.wvu.FilterData" localSheetId="1" hidden="1">'таблица (3)'!$A$7:$Y$577</definedName>
    <definedName name="Z_1F71C85D_2A42_4B69_A8BF_DEE574C18840_.wvu.FilterData" localSheetId="0" hidden="1">'4'!$A$6:$H$6</definedName>
    <definedName name="Z_1F71C85D_2A42_4B69_A8BF_DEE574C18840_.wvu.FilterData" localSheetId="1" hidden="1">'таблица (3)'!$A$8:$Y$8</definedName>
    <definedName name="Z_1FE50A2F_56AD_4052_B507_E8B9DC008C3E_.wvu.FilterData" localSheetId="0" hidden="1">'4'!$A$6:$H$440</definedName>
    <definedName name="Z_1FE50A2F_56AD_4052_B507_E8B9DC008C3E_.wvu.FilterData" localSheetId="1" hidden="1">'таблица (3)'!$A$8:$Y$575</definedName>
    <definedName name="Z_202B8DB9_F57F_46F8_8741_F66B1DAF7F51_.wvu.FilterData" localSheetId="0" hidden="1">'4'!$A$6:$H$442</definedName>
    <definedName name="Z_202B8DB9_F57F_46F8_8741_F66B1DAF7F51_.wvu.FilterData" localSheetId="1" hidden="1">'таблица (3)'!$A$8:$Y$577</definedName>
    <definedName name="Z_2053A84D_F311_49A1_ACBF_E702E232CB39_.wvu.FilterData" localSheetId="0" hidden="1">'4'!$A$6:$H$442</definedName>
    <definedName name="Z_2053A84D_F311_49A1_ACBF_E702E232CB39_.wvu.FilterData" localSheetId="1" hidden="1">'таблица (3)'!$A$8:$Y$577</definedName>
    <definedName name="Z_20932042_35A8_41C9_B902_0F69E93AA675_.wvu.FilterData" localSheetId="0" hidden="1">'4'!$E$4:$F$6</definedName>
    <definedName name="Z_20932042_35A8_41C9_B902_0F69E93AA675_.wvu.FilterData" localSheetId="1" hidden="1">'таблица (3)'!$N$6:$Q$8</definedName>
    <definedName name="Z_20B67715_E1A5_4A2E_8F83_66C74A44FA33_.wvu.FilterData" localSheetId="0" hidden="1">'4'!$A$5:$H$442</definedName>
    <definedName name="Z_20B67715_E1A5_4A2E_8F83_66C74A44FA33_.wvu.FilterData" localSheetId="1" hidden="1">'таблица (3)'!$A$7:$Y$577</definedName>
    <definedName name="Z_20D29AAF_3436_4F39_8680_6B46174D3648_.wvu.FilterData" localSheetId="0" hidden="1">'4'!$A$6:$H$442</definedName>
    <definedName name="Z_20D29AAF_3436_4F39_8680_6B46174D3648_.wvu.FilterData" localSheetId="1" hidden="1">'таблица (3)'!$A$8:$Y$577</definedName>
    <definedName name="Z_211C0322_6CFD_4690_863D_0BA828D206E4_.wvu.FilterData" localSheetId="0" hidden="1">'4'!$A$6:$H$465</definedName>
    <definedName name="Z_21366B2F_A028_4451_9343_C1F8AAFABBCF_.wvu.FilterData" localSheetId="0" hidden="1">'4'!$A$6:$H$440</definedName>
    <definedName name="Z_21366B2F_A028_4451_9343_C1F8AAFABBCF_.wvu.FilterData" localSheetId="1" hidden="1">'таблица (3)'!$A$8:$Y$575</definedName>
    <definedName name="Z_21632729_4BE6_4045_ACA3_8C7258E3D46D_.wvu.FilterData" localSheetId="0" hidden="1">'4'!$A$6:$H$442</definedName>
    <definedName name="Z_21632729_4BE6_4045_ACA3_8C7258E3D46D_.wvu.FilterData" localSheetId="1" hidden="1">'таблица (3)'!$A$8:$Y$577</definedName>
    <definedName name="Z_217470BE_9F1E_4976_AC4D_E345E992ECAF_.wvu.FilterData" localSheetId="0" hidden="1">'4'!$A$6:$H$440</definedName>
    <definedName name="Z_217470BE_9F1E_4976_AC4D_E345E992ECAF_.wvu.FilterData" localSheetId="1" hidden="1">'таблица (3)'!$A$8:$Y$575</definedName>
    <definedName name="Z_218826DB_5BA1_4013_8157_B8D3E2F070B6_.wvu.FilterData" localSheetId="0" hidden="1">'4'!$E$4:$F$6</definedName>
    <definedName name="Z_218826DB_5BA1_4013_8157_B8D3E2F070B6_.wvu.FilterData" localSheetId="1" hidden="1">'таблица (3)'!$N$6:$Q$8</definedName>
    <definedName name="Z_225907B6_ABE8_464C_9983_FB63191F73B7_.wvu.FilterData" localSheetId="0" hidden="1">'4'!$A$6:$H$442</definedName>
    <definedName name="Z_225907B6_ABE8_464C_9983_FB63191F73B7_.wvu.FilterData" localSheetId="1" hidden="1">'таблица (3)'!$A$8:$Y$577</definedName>
    <definedName name="Z_232AC2EC_CEE8_4040_940F_82D7E5BF0E11_.wvu.Cols" localSheetId="0" hidden="1">'4'!#REF!,'4'!#REF!,'4'!#REF!,'4'!#REF!</definedName>
    <definedName name="Z_232AC2EC_CEE8_4040_940F_82D7E5BF0E11_.wvu.FilterData" localSheetId="0" hidden="1">'4'!$A$6:$H$465</definedName>
    <definedName name="Z_232AC2EC_CEE8_4040_940F_82D7E5BF0E11_.wvu.FilterData" localSheetId="1" hidden="1">'таблица (3)'!$A$8:$Y$579</definedName>
    <definedName name="Z_232AC2EC_CEE8_4040_940F_82D7E5BF0E11_.wvu.PrintArea" localSheetId="0" hidden="1">'4'!$A$1:$I$470</definedName>
    <definedName name="Z_232AC2EC_CEE8_4040_940F_82D7E5BF0E11_.wvu.PrintArea" localSheetId="1" hidden="1">'таблица (3)'!$A$1:$Y$581</definedName>
    <definedName name="Z_232AC2EC_CEE8_4040_940F_82D7E5BF0E11_.wvu.PrintTitles" localSheetId="0" hidden="1">'4'!$3:$6</definedName>
    <definedName name="Z_232AC2EC_CEE8_4040_940F_82D7E5BF0E11_.wvu.Rows" localSheetId="0" hidden="1">'4'!$5:$5</definedName>
    <definedName name="Z_232AC2EC_CEE8_4040_940F_82D7E5BF0E11_.wvu.Rows" localSheetId="1" hidden="1">'таблица (3)'!$7:$7</definedName>
    <definedName name="Z_236CDBBB_7A74_457F_89A8_0CDAAB77FF42_.wvu.FilterData" localSheetId="0" hidden="1">'4'!$A$6:$H$442</definedName>
    <definedName name="Z_236CDBBB_7A74_457F_89A8_0CDAAB77FF42_.wvu.FilterData" localSheetId="1" hidden="1">'таблица (3)'!$A$8:$Y$577</definedName>
    <definedName name="Z_2382F79F_82AD_4D1F_8253_438A04EABA94_.wvu.FilterData" localSheetId="0" hidden="1">'4'!$A$5:$H$442</definedName>
    <definedName name="Z_2382F79F_82AD_4D1F_8253_438A04EABA94_.wvu.FilterData" localSheetId="1" hidden="1">'таблица (3)'!$A$7:$Y$577</definedName>
    <definedName name="Z_258333E6_31EF_4859_9B2A_7EC86F3D7B5F_.wvu.FilterData" localSheetId="0" hidden="1">'4'!$A$6:$H$442</definedName>
    <definedName name="Z_258333E6_31EF_4859_9B2A_7EC86F3D7B5F_.wvu.FilterData" localSheetId="1" hidden="1">'таблица (3)'!$A$8:$Y$577</definedName>
    <definedName name="Z_258ED563_BDC6_40CD_AE00_453FB60F53DC_.wvu.FilterData" localSheetId="0" hidden="1">'4'!$A$6:$H$442</definedName>
    <definedName name="Z_258ED563_BDC6_40CD_AE00_453FB60F53DC_.wvu.FilterData" localSheetId="1" hidden="1">'таблица (3)'!$A$8:$Y$577</definedName>
    <definedName name="Z_25BE3B27_0E89_4F61_8CA0_BF6C75A4B10B_.wvu.FilterData" localSheetId="0" hidden="1">'4'!$A$6:$H$442</definedName>
    <definedName name="Z_25BE3B27_0E89_4F61_8CA0_BF6C75A4B10B_.wvu.FilterData" localSheetId="1" hidden="1">'таблица (3)'!$A$8:$Y$577</definedName>
    <definedName name="Z_26039699_2D21_4A1F_87D7_BEB867B4DB14_.wvu.FilterData" localSheetId="0" hidden="1">'4'!$A$6:$H$442</definedName>
    <definedName name="Z_26039699_2D21_4A1F_87D7_BEB867B4DB14_.wvu.FilterData" localSheetId="1" hidden="1">'таблица (3)'!$A$8:$Y$577</definedName>
    <definedName name="Z_26A317D1_49C3_4475_8D19_6248C0FA0E70_.wvu.FilterData" localSheetId="0" hidden="1">'4'!$A$6:$H$442</definedName>
    <definedName name="Z_26A317D1_49C3_4475_8D19_6248C0FA0E70_.wvu.FilterData" localSheetId="1" hidden="1">'таблица (3)'!$A$8:$Y$577</definedName>
    <definedName name="Z_26B8C2E2_A69F_44D3_87A7_CD1B0B9A1ED1_.wvu.FilterData" localSheetId="0" hidden="1">'4'!$A$6:$H$440</definedName>
    <definedName name="Z_26B8C2E2_A69F_44D3_87A7_CD1B0B9A1ED1_.wvu.FilterData" localSheetId="1" hidden="1">'таблица (3)'!$A$8:$Y$575</definedName>
    <definedName name="Z_2704F688_13C9_456B_8EAF_315CE09DD456_.wvu.FilterData" localSheetId="0" hidden="1">'4'!$E$4:$F$5</definedName>
    <definedName name="Z_2704F688_13C9_456B_8EAF_315CE09DD456_.wvu.FilterData" localSheetId="1" hidden="1">'таблица (3)'!$N$6:$O$7</definedName>
    <definedName name="Z_272EC2FE_D0AC_4EAB_AE51_C0D2FFA664C8_.wvu.FilterData" localSheetId="0" hidden="1">'4'!$A$6:$H$443</definedName>
    <definedName name="Z_272EC2FE_D0AC_4EAB_AE51_C0D2FFA664C8_.wvu.FilterData" localSheetId="1" hidden="1">'таблица (3)'!$A$8:$Y$578</definedName>
    <definedName name="Z_27333AE3_5846_4E1D_A7CA_3A61F8593E15_.wvu.Cols" localSheetId="0" hidden="1">'4'!#REF!,'4'!#REF!,'4'!#REF!,'4'!#REF!</definedName>
    <definedName name="Z_27333AE3_5846_4E1D_A7CA_3A61F8593E15_.wvu.FilterData" localSheetId="0" hidden="1">'4'!$A$6:$H$465</definedName>
    <definedName name="Z_27333AE3_5846_4E1D_A7CA_3A61F8593E15_.wvu.FilterData" localSheetId="1" hidden="1">'таблица (3)'!$A$8:$Y$579</definedName>
    <definedName name="Z_27333AE3_5846_4E1D_A7CA_3A61F8593E15_.wvu.PrintArea" localSheetId="0" hidden="1">'4'!$A$1:$I$470</definedName>
    <definedName name="Z_27333AE3_5846_4E1D_A7CA_3A61F8593E15_.wvu.PrintArea" localSheetId="1" hidden="1">'таблица (3)'!$A$1:$Y$581</definedName>
    <definedName name="Z_27333AE3_5846_4E1D_A7CA_3A61F8593E15_.wvu.PrintTitles" localSheetId="0" hidden="1">'4'!$3:$6</definedName>
    <definedName name="Z_27333AE3_5846_4E1D_A7CA_3A61F8593E15_.wvu.Rows" localSheetId="0" hidden="1">'4'!$5:$5</definedName>
    <definedName name="Z_27333AE3_5846_4E1D_A7CA_3A61F8593E15_.wvu.Rows" localSheetId="1" hidden="1">'таблица (3)'!$7:$7</definedName>
    <definedName name="Z_27BD87B3_2285_4910_9E81_9B77402EB486_.wvu.FilterData" localSheetId="0" hidden="1">'4'!$A$6:$H$442</definedName>
    <definedName name="Z_27BD87B3_2285_4910_9E81_9B77402EB486_.wvu.FilterData" localSheetId="1" hidden="1">'таблица (3)'!$A$8:$Y$577</definedName>
    <definedName name="Z_27D08BFC_6B49_48D3_9164_269A41BB99B0_.wvu.FilterData" localSheetId="0" hidden="1">'4'!$A$6:$H$465</definedName>
    <definedName name="Z_280A4427_B116_487D_9CAB_A601DAAF9BEE_.wvu.FilterData" localSheetId="0" hidden="1">'4'!$A$6:$H$465</definedName>
    <definedName name="Z_281C25D1_235C_40AE_B987_9DBCA50D816A_.wvu.FilterData" localSheetId="0" hidden="1">'4'!$A$6:$H$443</definedName>
    <definedName name="Z_281C25D1_235C_40AE_B987_9DBCA50D816A_.wvu.FilterData" localSheetId="1" hidden="1">'таблица (3)'!$A$8:$Y$578</definedName>
    <definedName name="Z_282AED3C_C73D_49E9_9405_B4A257E012AD_.wvu.FilterData" localSheetId="0" hidden="1">'4'!$E$4:$F$5</definedName>
    <definedName name="Z_282AED3C_C73D_49E9_9405_B4A257E012AD_.wvu.FilterData" localSheetId="1" hidden="1">'таблица (3)'!$N$6:$O$7</definedName>
    <definedName name="Z_284A0958_0C83_4DF7_97C0_4CA81F19BFDF_.wvu.FilterData" localSheetId="0" hidden="1">'4'!$A$6:$H$440</definedName>
    <definedName name="Z_284A0958_0C83_4DF7_97C0_4CA81F19BFDF_.wvu.FilterData" localSheetId="1" hidden="1">'таблица (3)'!$A$8:$Y$575</definedName>
    <definedName name="Z_28E59EC1_F8EE_4D72_953A_798E48D91EAB_.wvu.FilterData" localSheetId="0" hidden="1">'4'!$A$6:$H$442</definedName>
    <definedName name="Z_28E59EC1_F8EE_4D72_953A_798E48D91EAB_.wvu.FilterData" localSheetId="1" hidden="1">'таблица (3)'!$A$8:$Y$577</definedName>
    <definedName name="Z_290B26BB_FEE6_488B_976D_C79ACF9A6BD8_.wvu.FilterData" localSheetId="0" hidden="1">'4'!$A$6:$H$442</definedName>
    <definedName name="Z_290B26BB_FEE6_488B_976D_C79ACF9A6BD8_.wvu.FilterData" localSheetId="1" hidden="1">'таблица (3)'!$A$8:$Y$577</definedName>
    <definedName name="Z_292DFF45_F0F9_4E3A_B036_9CCD3B6EF9DB_.wvu.FilterData" localSheetId="0" hidden="1">'4'!#REF!</definedName>
    <definedName name="Z_292DFF45_F0F9_4E3A_B036_9CCD3B6EF9DB_.wvu.FilterData" localSheetId="1" hidden="1">'таблица (3)'!#REF!</definedName>
    <definedName name="Z_294E7AF8_C787_47E2_A544_764113EF9A22_.wvu.FilterData" localSheetId="0" hidden="1">'4'!$A$6:$H$440</definedName>
    <definedName name="Z_294E7AF8_C787_47E2_A544_764113EF9A22_.wvu.FilterData" localSheetId="1" hidden="1">'таблица (3)'!$A$8:$Y$575</definedName>
    <definedName name="Z_2A1B7A88_202E_4335_84B3_4150F4DA06F7_.wvu.FilterData" localSheetId="0" hidden="1">'4'!$A$6:$H$442</definedName>
    <definedName name="Z_2A1B7A88_202E_4335_84B3_4150F4DA06F7_.wvu.FilterData" localSheetId="1" hidden="1">'таблица (3)'!$A$8:$Y$577</definedName>
    <definedName name="Z_2A452277_AE06_46B3_985F_3184DB1463C7_.wvu.FilterData" localSheetId="0" hidden="1">'4'!$A$6:$H$440</definedName>
    <definedName name="Z_2A452277_AE06_46B3_985F_3184DB1463C7_.wvu.FilterData" localSheetId="1" hidden="1">'таблица (3)'!$A$8:$Y$575</definedName>
    <definedName name="Z_2A68CA4D_227A_49BD_9AA8_EAE76CF34342_.wvu.FilterData" localSheetId="0" hidden="1">'4'!$A$6:$H$465</definedName>
    <definedName name="Z_2AD0C565_483C_435B_9026_54FDDEC29B17_.wvu.FilterData" localSheetId="0" hidden="1">'4'!$A$6:$H$440</definedName>
    <definedName name="Z_2AD0C565_483C_435B_9026_54FDDEC29B17_.wvu.FilterData" localSheetId="1" hidden="1">'таблица (3)'!$A$8:$Y$575</definedName>
    <definedName name="Z_2B099CD1_A381_4C1C_B102_77DC322454F5_.wvu.FilterData" localSheetId="0" hidden="1">'4'!$A$6:$H$442</definedName>
    <definedName name="Z_2B099CD1_A381_4C1C_B102_77DC322454F5_.wvu.FilterData" localSheetId="1" hidden="1">'таблица (3)'!$A$8:$Y$577</definedName>
    <definedName name="Z_2B64470B_29AC_4CA8_9CA0_C2F388F3203C_.wvu.FilterData" localSheetId="0" hidden="1">'4'!$A$6:$H$440</definedName>
    <definedName name="Z_2B64470B_29AC_4CA8_9CA0_C2F388F3203C_.wvu.FilterData" localSheetId="1" hidden="1">'таблица (3)'!$A$8:$Y$575</definedName>
    <definedName name="Z_2BBDDB0C_FA96_4E1B_B439_30DEE7B98BF4_.wvu.FilterData" localSheetId="0" hidden="1">'4'!$A$6:$H$442</definedName>
    <definedName name="Z_2BBDDB0C_FA96_4E1B_B439_30DEE7B98BF4_.wvu.FilterData" localSheetId="1" hidden="1">'таблица (3)'!$A$8:$Y$577</definedName>
    <definedName name="Z_2BC54525_9DC0_4D70_8B7F_795115C7C6CD_.wvu.FilterData" localSheetId="0" hidden="1">'4'!$A$6:$H$442</definedName>
    <definedName name="Z_2BC54525_9DC0_4D70_8B7F_795115C7C6CD_.wvu.FilterData" localSheetId="1" hidden="1">'таблица (3)'!$A$8:$Y$577</definedName>
    <definedName name="Z_2C1CAFFD_1E7A_457B_AB59_FA893FD4485E_.wvu.FilterData" localSheetId="0" hidden="1">'4'!$A$6:$H$440</definedName>
    <definedName name="Z_2C1CAFFD_1E7A_457B_AB59_FA893FD4485E_.wvu.FilterData" localSheetId="1" hidden="1">'таблица (3)'!$A$8:$Y$575</definedName>
    <definedName name="Z_2C3C04FA_CCE6_4C72_AC8C_5BFC399A6C07_.wvu.FilterData" localSheetId="0" hidden="1">'4'!$A$6:$H$442</definedName>
    <definedName name="Z_2C3C04FA_CCE6_4C72_AC8C_5BFC399A6C07_.wvu.FilterData" localSheetId="1" hidden="1">'таблица (3)'!$A$8:$Y$577</definedName>
    <definedName name="Z_2D1B0536_A68F_4A8C_9358_29750AA7690B_.wvu.FilterData" localSheetId="0" hidden="1">'4'!$A$6:$H$6</definedName>
    <definedName name="Z_2D1B0536_A68F_4A8C_9358_29750AA7690B_.wvu.FilterData" localSheetId="1" hidden="1">'таблица (3)'!$A$8:$Y$8</definedName>
    <definedName name="Z_2D1BD684_7C9F_490E_A369_1E9233767349_.wvu.FilterData" localSheetId="0" hidden="1">'4'!$A$6:$H$442</definedName>
    <definedName name="Z_2D1BD684_7C9F_490E_A369_1E9233767349_.wvu.FilterData" localSheetId="1" hidden="1">'таблица (3)'!$A$8:$Y$577</definedName>
    <definedName name="Z_2D59E220_61B3_4AD2_A595_155CDC611FAC_.wvu.FilterData" localSheetId="0" hidden="1">'4'!$A$6:$H$442</definedName>
    <definedName name="Z_2D59E220_61B3_4AD2_A595_155CDC611FAC_.wvu.FilterData" localSheetId="1" hidden="1">'таблица (3)'!$A$8:$Y$577</definedName>
    <definedName name="Z_2D63BCE1_9A9C_4345_BDC5_09C927BDD262_.wvu.FilterData" localSheetId="0" hidden="1">'4'!$A$6:$H$442</definedName>
    <definedName name="Z_2D63BCE1_9A9C_4345_BDC5_09C927BDD262_.wvu.FilterData" localSheetId="1" hidden="1">'таблица (3)'!$A$8:$Y$577</definedName>
    <definedName name="Z_2D6BB512_AAD0_474C_AC24_D4A1F3ED892D_.wvu.FilterData" localSheetId="0" hidden="1">'4'!$A$6:$H$442</definedName>
    <definedName name="Z_2D6BB512_AAD0_474C_AC24_D4A1F3ED892D_.wvu.FilterData" localSheetId="1" hidden="1">'таблица (3)'!$A$8:$Y$577</definedName>
    <definedName name="Z_2D733067_50B1_4DBA_BF3E_1B92E02BE2A0_.wvu.FilterData" localSheetId="0" hidden="1">'4'!$A$6:$H$465</definedName>
    <definedName name="Z_2D7B742F_10FD_43C8_984C_8BBC5542AF1C_.wvu.FilterData" localSheetId="0" hidden="1">'4'!$A$6:$H$442</definedName>
    <definedName name="Z_2D7B742F_10FD_43C8_984C_8BBC5542AF1C_.wvu.FilterData" localSheetId="1" hidden="1">'таблица (3)'!$A$8:$Y$577</definedName>
    <definedName name="Z_2DA7031A_9DD5_40FE_A717_94C52F489A39_.wvu.FilterData" localSheetId="0" hidden="1">'4'!$A$6:$H$442</definedName>
    <definedName name="Z_2DA7031A_9DD5_40FE_A717_94C52F489A39_.wvu.FilterData" localSheetId="1" hidden="1">'таблица (3)'!$A$8:$Y$577</definedName>
    <definedName name="Z_2DC993EB_649C_4611_9156_5EA49A6C8D8A_.wvu.FilterData" localSheetId="0" hidden="1">'4'!$A$6:$H$440</definedName>
    <definedName name="Z_2DC993EB_649C_4611_9156_5EA49A6C8D8A_.wvu.FilterData" localSheetId="1" hidden="1">'таблица (3)'!$A$8:$Y$575</definedName>
    <definedName name="Z_2DE1CCF2_1D99_45D0_8AED_1D192B19EE24_.wvu.FilterData" localSheetId="0" hidden="1">'4'!$A$6:$H$465</definedName>
    <definedName name="Z_2DE1FC79_3E34_4422_8D8A_EEE9C4742A9C_.wvu.FilterData" localSheetId="0" hidden="1">'4'!$A$6:$H$465</definedName>
    <definedName name="Z_2E16A020_02EC_48B3_83B5_55593B42E48B_.wvu.FilterData" localSheetId="0" hidden="1">'4'!$A$6:$H$442</definedName>
    <definedName name="Z_2E16A020_02EC_48B3_83B5_55593B42E48B_.wvu.FilterData" localSheetId="1" hidden="1">'таблица (3)'!$A$8:$Y$577</definedName>
    <definedName name="Z_2E77140D_DC3F_4F95_9D38_69A809006CA9_.wvu.FilterData" localSheetId="0" hidden="1">'4'!$A$6:$H$442</definedName>
    <definedName name="Z_2E77140D_DC3F_4F95_9D38_69A809006CA9_.wvu.FilterData" localSheetId="1" hidden="1">'таблица (3)'!$A$8:$Y$577</definedName>
    <definedName name="Z_2E7BBD13_D1DD_42ED_92EE_D486C660E7C8_.wvu.FilterData" localSheetId="0" hidden="1">'4'!$A$6:$H$442</definedName>
    <definedName name="Z_2E7BBD13_D1DD_42ED_92EE_D486C660E7C8_.wvu.FilterData" localSheetId="1" hidden="1">'таблица (3)'!$A$8:$Y$577</definedName>
    <definedName name="Z_2E9211E7_0902_4F0D_A932_F7DDBFAD0FA9_.wvu.FilterData" localSheetId="0" hidden="1">'4'!$A$6:$H$440</definedName>
    <definedName name="Z_2E9211E7_0902_4F0D_A932_F7DDBFAD0FA9_.wvu.FilterData" localSheetId="1" hidden="1">'таблица (3)'!$A$8:$Y$575</definedName>
    <definedName name="Z_2E9523CE_3F19_469B_B6CE_64A675CC7E6C_.wvu.FilterData" localSheetId="0" hidden="1">'4'!$A$6:$H$442</definedName>
    <definedName name="Z_2E9523CE_3F19_469B_B6CE_64A675CC7E6C_.wvu.FilterData" localSheetId="1" hidden="1">'таблица (3)'!$A$8:$Y$577</definedName>
    <definedName name="Z_2EC99045_B7B1_4630_8840_5A33A48E11CF_.wvu.FilterData" localSheetId="0" hidden="1">'4'!$A$6:$H$6</definedName>
    <definedName name="Z_2EC99045_B7B1_4630_8840_5A33A48E11CF_.wvu.FilterData" localSheetId="1" hidden="1">'таблица (3)'!$A$8:$Y$8</definedName>
    <definedName name="Z_2F36ABE0_CA3B_4144_A4C0_91C13A01C295_.wvu.FilterData" localSheetId="0" hidden="1">'4'!$A$6:$H$6</definedName>
    <definedName name="Z_2F36ABE0_CA3B_4144_A4C0_91C13A01C295_.wvu.FilterData" localSheetId="1" hidden="1">'таблица (3)'!$A$8:$Y$8</definedName>
    <definedName name="Z_2F4048AA_D4A4_49BE_BF26_32959CFC6904_.wvu.FilterData" localSheetId="0" hidden="1">'4'!$E$4:$F$6</definedName>
    <definedName name="Z_2F4048AA_D4A4_49BE_BF26_32959CFC6904_.wvu.FilterData" localSheetId="1" hidden="1">'таблица (3)'!$N$6:$Q$8</definedName>
    <definedName name="Z_2F8343F6_D6B9_47F6_9877_25B0D38B1904_.wvu.FilterData" localSheetId="0" hidden="1">'4'!$A$6:$H$465</definedName>
    <definedName name="Z_2FCF91DB_EA57_42D7_99E3_65C92AE8E658_.wvu.FilterData" localSheetId="0" hidden="1">'4'!$A$6:$H$442</definedName>
    <definedName name="Z_2FCF91DB_EA57_42D7_99E3_65C92AE8E658_.wvu.FilterData" localSheetId="1" hidden="1">'таблица (3)'!$A$8:$Y$577</definedName>
    <definedName name="Z_2FD5CF3B_47A4_4CB4_BC33_FE3D0724A58A_.wvu.FilterData" localSheetId="0" hidden="1">'4'!$A$6:$H$442</definedName>
    <definedName name="Z_2FD5CF3B_47A4_4CB4_BC33_FE3D0724A58A_.wvu.FilterData" localSheetId="1" hidden="1">'таблица (3)'!$A$8:$Y$577</definedName>
    <definedName name="Z_304EA2C3_D9BE_49E6_8C19_19CE3409F483_.wvu.FilterData" localSheetId="0" hidden="1">'4'!$A$6:$H$6</definedName>
    <definedName name="Z_304EA2C3_D9BE_49E6_8C19_19CE3409F483_.wvu.FilterData" localSheetId="1" hidden="1">'таблица (3)'!$A$8:$Y$8</definedName>
    <definedName name="Z_30958295_357C_4D49_8789_F441DD664627_.wvu.FilterData" localSheetId="0" hidden="1">'4'!$A$6:$H$440</definedName>
    <definedName name="Z_30958295_357C_4D49_8789_F441DD664627_.wvu.FilterData" localSheetId="1" hidden="1">'таблица (3)'!$A$8:$Y$575</definedName>
    <definedName name="Z_30B74931_2A32_48FA_8061_CBD0D453E000_.wvu.FilterData" localSheetId="0" hidden="1">'4'!$A$6:$H$442</definedName>
    <definedName name="Z_30B74931_2A32_48FA_8061_CBD0D453E000_.wvu.FilterData" localSheetId="1" hidden="1">'таблица (3)'!$A$8:$Y$577</definedName>
    <definedName name="Z_30EB41A6_9FB3_4B01_AB9D_95C805F63B3B_.wvu.FilterData" localSheetId="0" hidden="1">'4'!$A$6:$H$442</definedName>
    <definedName name="Z_30EB41A6_9FB3_4B01_AB9D_95C805F63B3B_.wvu.FilterData" localSheetId="1" hidden="1">'таблица (3)'!$A$8:$Y$577</definedName>
    <definedName name="Z_30F83979_28DB_4522_8355_EB54D272D7CC_.wvu.FilterData" localSheetId="0" hidden="1">'4'!$A$6:$H$442</definedName>
    <definedName name="Z_30F83979_28DB_4522_8355_EB54D272D7CC_.wvu.FilterData" localSheetId="1" hidden="1">'таблица (3)'!$A$8:$Y$577</definedName>
    <definedName name="Z_3122F781_1520_4716_9D0B_4D81D7026EB7_.wvu.FilterData" localSheetId="0" hidden="1">'4'!$A$5:$H$442</definedName>
    <definedName name="Z_3122F781_1520_4716_9D0B_4D81D7026EB7_.wvu.FilterData" localSheetId="1" hidden="1">'таблица (3)'!$A$7:$Y$577</definedName>
    <definedName name="Z_313198DC_37F3_4D7A_BB3E_AD789BD7BD17_.wvu.FilterData" localSheetId="0" hidden="1">'4'!$A$6:$H$442</definedName>
    <definedName name="Z_313198DC_37F3_4D7A_BB3E_AD789BD7BD17_.wvu.FilterData" localSheetId="1" hidden="1">'таблица (3)'!$A$8:$Y$577</definedName>
    <definedName name="Z_31406132_C52E_44E5_80CB_88330A13369B_.wvu.FilterData" localSheetId="0" hidden="1">'4'!$A$6:$H$440</definedName>
    <definedName name="Z_31406132_C52E_44E5_80CB_88330A13369B_.wvu.FilterData" localSheetId="1" hidden="1">'таблица (3)'!$A$8:$Y$575</definedName>
    <definedName name="Z_31797839_E9C2_41AD_9A30_DC08BD8877FC_.wvu.FilterData" localSheetId="0" hidden="1">'4'!$A$6:$H$442</definedName>
    <definedName name="Z_31797839_E9C2_41AD_9A30_DC08BD8877FC_.wvu.FilterData" localSheetId="1" hidden="1">'таблица (3)'!$A$8:$Y$577</definedName>
    <definedName name="Z_31D520FE_9677_4D0F_AF13_04AC10304282_.wvu.FilterData" localSheetId="0" hidden="1">'4'!$A$6:$H$465</definedName>
    <definedName name="Z_328A6E7B_3B15_48E3_A256_BB106582C69E_.wvu.FilterData" localSheetId="0" hidden="1">'4'!$A$6:$G$442</definedName>
    <definedName name="Z_328A6E7B_3B15_48E3_A256_BB106582C69E_.wvu.FilterData" localSheetId="1" hidden="1">'таблица (3)'!$A$8:$U$577</definedName>
    <definedName name="Z_328DD5F2_0529_4B40_B25D_97F3E78382AA_.wvu.FilterData" localSheetId="0" hidden="1">'4'!$E$4:$F$5</definedName>
    <definedName name="Z_328DD5F2_0529_4B40_B25D_97F3E78382AA_.wvu.FilterData" localSheetId="1" hidden="1">'таблица (3)'!$N$6:$O$7</definedName>
    <definedName name="Z_32D79C5B_CE7C_4D06_98E2_DE0A44D22AD2_.wvu.FilterData" localSheetId="0" hidden="1">'4'!$A$6:$H$442</definedName>
    <definedName name="Z_32D79C5B_CE7C_4D06_98E2_DE0A44D22AD2_.wvu.FilterData" localSheetId="1" hidden="1">'таблица (3)'!$A$8:$Y$577</definedName>
    <definedName name="Z_331FB00C_285A_4A33_B7D3_95DE20D79140_.wvu.FilterData" localSheetId="0" hidden="1">'4'!$A$6:$H$6</definedName>
    <definedName name="Z_331FB00C_285A_4A33_B7D3_95DE20D79140_.wvu.FilterData" localSheetId="1" hidden="1">'таблица (3)'!$A$8:$Y$8</definedName>
    <definedName name="Z_3384229B_E10C_4A4B_BE3C_09A977D62528_.wvu.FilterData" localSheetId="0" hidden="1">'4'!$A$6:$H$6</definedName>
    <definedName name="Z_3384229B_E10C_4A4B_BE3C_09A977D62528_.wvu.FilterData" localSheetId="1" hidden="1">'таблица (3)'!$A$8:$Y$8</definedName>
    <definedName name="Z_33ABDEF2_C494_465C_992D_05ED00FA8215_.wvu.FilterData" localSheetId="0" hidden="1">'4'!$A$6:$H$442</definedName>
    <definedName name="Z_33ABDEF2_C494_465C_992D_05ED00FA8215_.wvu.FilterData" localSheetId="1" hidden="1">'таблица (3)'!$A$8:$Y$577</definedName>
    <definedName name="Z_3462DD14_952E_41B6_B27A_4D496BCFCF51_.wvu.FilterData" localSheetId="0" hidden="1">'4'!$A$6:$H$442</definedName>
    <definedName name="Z_3462DD14_952E_41B6_B27A_4D496BCFCF51_.wvu.FilterData" localSheetId="1" hidden="1">'таблица (3)'!$A$8:$Y$577</definedName>
    <definedName name="Z_34B9A70E_EE53_42EB_84F6_6E3F0290F550_.wvu.FilterData" localSheetId="0" hidden="1">'4'!$A$6:$H$442</definedName>
    <definedName name="Z_34B9A70E_EE53_42EB_84F6_6E3F0290F550_.wvu.FilterData" localSheetId="1" hidden="1">'таблица (3)'!$A$8:$Y$577</definedName>
    <definedName name="Z_34BC8E74_0C6F_44B8_AA94_639878D8B069_.wvu.FilterData" localSheetId="0" hidden="1">'4'!$A$6:$H$442</definedName>
    <definedName name="Z_34BC8E74_0C6F_44B8_AA94_639878D8B069_.wvu.FilterData" localSheetId="1" hidden="1">'таблица (3)'!$A$8:$Y$577</definedName>
    <definedName name="Z_34FB1AFA_BC80_481C_821B_3FEF3C7E4494_.wvu.FilterData" localSheetId="0" hidden="1">'4'!$A$6:$H$442</definedName>
    <definedName name="Z_34FB1AFA_BC80_481C_821B_3FEF3C7E4494_.wvu.FilterData" localSheetId="1" hidden="1">'таблица (3)'!$A$8:$Y$577</definedName>
    <definedName name="Z_35050009_C335_43A0_9DFC_7DEC702D0D03_.wvu.FilterData" localSheetId="0" hidden="1">'4'!$A$6:$H$442</definedName>
    <definedName name="Z_35050009_C335_43A0_9DFC_7DEC702D0D03_.wvu.FilterData" localSheetId="1" hidden="1">'таблица (3)'!$A$8:$Y$577</definedName>
    <definedName name="Z_3509D947_7940_464D_B2D0_60972E4CEB64_.wvu.FilterData" localSheetId="0" hidden="1">'4'!$A$6:$H$6</definedName>
    <definedName name="Z_3509D947_7940_464D_B2D0_60972E4CEB64_.wvu.FilterData" localSheetId="1" hidden="1">'таблица (3)'!$A$8:$Y$8</definedName>
    <definedName name="Z_350F73F0_6FAB_4F89_A573_F002E575D462_.wvu.FilterData" localSheetId="0" hidden="1">'4'!$A$6:$H$442</definedName>
    <definedName name="Z_350F73F0_6FAB_4F89_A573_F002E575D462_.wvu.FilterData" localSheetId="1" hidden="1">'таблица (3)'!$A$8:$Y$577</definedName>
    <definedName name="Z_35929C70_2827_4433_8056_A8970358F4E9_.wvu.FilterData" localSheetId="0" hidden="1">'4'!$A$5:$H$442</definedName>
    <definedName name="Z_35929C70_2827_4433_8056_A8970358F4E9_.wvu.FilterData" localSheetId="1" hidden="1">'таблица (3)'!$A$7:$Y$577</definedName>
    <definedName name="Z_35DF183E_219C_4C36_A213_9D4EEBA98E22_.wvu.FilterData" localSheetId="0" hidden="1">'4'!$A$6:$H$465</definedName>
    <definedName name="Z_36241761_8EE3_44EB_903E_9A206C48CFAB_.wvu.FilterData" localSheetId="0" hidden="1">'4'!$A$6:$H$465</definedName>
    <definedName name="Z_36299553_27BB_4D18_A296_CDFD3AD300ED_.wvu.FilterData" localSheetId="0" hidden="1">'4'!$A$6:$H$442</definedName>
    <definedName name="Z_36299553_27BB_4D18_A296_CDFD3AD300ED_.wvu.FilterData" localSheetId="1" hidden="1">'таблица (3)'!$A$8:$Y$577</definedName>
    <definedName name="Z_36769C0E_B340_4CDF_BA2A_A4465C37C6FC_.wvu.FilterData" localSheetId="0" hidden="1">'4'!$A$6:$H$465</definedName>
    <definedName name="Z_368960A2_2D3D_4391_89F6_3B046B887188_.wvu.FilterData" localSheetId="0" hidden="1">'4'!$A$6:$H$465</definedName>
    <definedName name="Z_36D96923_E0A8_4CB0_88A1_253130698F40_.wvu.FilterData" localSheetId="0" hidden="1">'4'!$A$6:$H$442</definedName>
    <definedName name="Z_36D96923_E0A8_4CB0_88A1_253130698F40_.wvu.FilterData" localSheetId="1" hidden="1">'таблица (3)'!$A$8:$Y$577</definedName>
    <definedName name="Z_36E54091_20B3_4946_826F_A942C596B547_.wvu.FilterData" localSheetId="0" hidden="1">'4'!$A$11:$H$442</definedName>
    <definedName name="Z_36E54091_20B3_4946_826F_A942C596B547_.wvu.FilterData" localSheetId="1" hidden="1">'таблица (3)'!$A$13:$Y$577</definedName>
    <definedName name="Z_36FE7556_626D_4527_9501_A536E1F4D2D6_.wvu.FilterData" localSheetId="0" hidden="1">'4'!$A$6:$H$6</definedName>
    <definedName name="Z_36FE7556_626D_4527_9501_A536E1F4D2D6_.wvu.FilterData" localSheetId="1" hidden="1">'таблица (3)'!$A$8:$Y$8</definedName>
    <definedName name="Z_37023482_0F2B_4281_BBAA_EE95FBE40230_.wvu.FilterData" localSheetId="0" hidden="1">'4'!$A$6:$H$440</definedName>
    <definedName name="Z_37023482_0F2B_4281_BBAA_EE95FBE40230_.wvu.FilterData" localSheetId="1" hidden="1">'таблица (3)'!$A$8:$Y$575</definedName>
    <definedName name="Z_37209CC1_9036_42CA_922D_77B7B3B39BC4_.wvu.FilterData" localSheetId="0" hidden="1">'4'!$A$6:$G$442</definedName>
    <definedName name="Z_37209CC1_9036_42CA_922D_77B7B3B39BC4_.wvu.FilterData" localSheetId="1" hidden="1">'таблица (3)'!$A$8:$R$577</definedName>
    <definedName name="Z_374D2746_0599_40A2_8F85_138A7A3450B5_.wvu.FilterData" localSheetId="0" hidden="1">'4'!$A$6:$H$442</definedName>
    <definedName name="Z_374D2746_0599_40A2_8F85_138A7A3450B5_.wvu.FilterData" localSheetId="1" hidden="1">'таблица (3)'!$A$8:$Y$577</definedName>
    <definedName name="Z_37A329A4_D512_40FC_A9E1_FEBFDF54C61F_.wvu.FilterData" localSheetId="0" hidden="1">'4'!$A$5:$H$440</definedName>
    <definedName name="Z_37A329A4_D512_40FC_A9E1_FEBFDF54C61F_.wvu.FilterData" localSheetId="1" hidden="1">'таблица (3)'!$A$7:$Y$575</definedName>
    <definedName name="Z_37E5FCA7_240F_4B79_A77B_4E4FDAF203E8_.wvu.FilterData" localSheetId="0" hidden="1">'4'!$A$6:$H$442</definedName>
    <definedName name="Z_37E5FCA7_240F_4B79_A77B_4E4FDAF203E8_.wvu.FilterData" localSheetId="1" hidden="1">'таблица (3)'!$A$8:$Y$577</definedName>
    <definedName name="Z_388F39B2_3B47_4F96_8FD0_C79A0B65DE21_.wvu.FilterData" localSheetId="0" hidden="1">'4'!$A$6:$H$465</definedName>
    <definedName name="Z_38BB6B5C_6A13_40DB_929D_38DE96B17243_.wvu.FilterData" localSheetId="0" hidden="1">'4'!$A$6:$H$465</definedName>
    <definedName name="Z_38BB6B5C_6A13_40DB_929D_38DE96B17243_.wvu.FilterData" localSheetId="1" hidden="1">'таблица (3)'!$A$8:$Y$579</definedName>
    <definedName name="Z_38BB6B5C_6A13_40DB_929D_38DE96B17243_.wvu.PrintArea" localSheetId="0" hidden="1">'4'!$A$1:$H$470</definedName>
    <definedName name="Z_38BB6B5C_6A13_40DB_929D_38DE96B17243_.wvu.PrintArea" localSheetId="1" hidden="1">'таблица (3)'!$A$1:$Y$581</definedName>
    <definedName name="Z_38BB6B5C_6A13_40DB_929D_38DE96B17243_.wvu.PrintTitles" localSheetId="0" hidden="1">'4'!$3:$6</definedName>
    <definedName name="Z_38BB6B5C_6A13_40DB_929D_38DE96B17243_.wvu.Rows" localSheetId="0" hidden="1">'4'!$5:$5</definedName>
    <definedName name="Z_38BB6B5C_6A13_40DB_929D_38DE96B17243_.wvu.Rows" localSheetId="1" hidden="1">'таблица (3)'!$7:$7</definedName>
    <definedName name="Z_38ED3B8C_2FAD_42E6_929F_0B641B42D02A_.wvu.FilterData" localSheetId="0" hidden="1">'4'!$A$6:$H$442</definedName>
    <definedName name="Z_38ED3B8C_2FAD_42E6_929F_0B641B42D02A_.wvu.FilterData" localSheetId="1" hidden="1">'таблица (3)'!$A$8:$Y$577</definedName>
    <definedName name="Z_39135C17_A7C9_49B7_8D10_6E933FA7ECAC_.wvu.FilterData" localSheetId="0" hidden="1">'4'!$A$6:$H$440</definedName>
    <definedName name="Z_39135C17_A7C9_49B7_8D10_6E933FA7ECAC_.wvu.FilterData" localSheetId="1" hidden="1">'таблица (3)'!$A$8:$Y$575</definedName>
    <definedName name="Z_3920720C_79F0_42F1_8BE0_5A01BB30F2D7_.wvu.FilterData" localSheetId="0" hidden="1">'4'!$A$6:$H$6</definedName>
    <definedName name="Z_3920720C_79F0_42F1_8BE0_5A01BB30F2D7_.wvu.FilterData" localSheetId="1" hidden="1">'таблица (3)'!$A$8:$Y$8</definedName>
    <definedName name="Z_394ED201_5A5C_4327_95FB_BBE0AA76A43F_.wvu.Cols" localSheetId="0" hidden="1">'4'!#REF!,'4'!#REF!,'4'!#REF!,'4'!#REF!</definedName>
    <definedName name="Z_394ED201_5A5C_4327_95FB_BBE0AA76A43F_.wvu.FilterData" localSheetId="0" hidden="1">'4'!$A$6:$H$465</definedName>
    <definedName name="Z_394ED201_5A5C_4327_95FB_BBE0AA76A43F_.wvu.FilterData" localSheetId="1" hidden="1">'таблица (3)'!$A$8:$Y$579</definedName>
    <definedName name="Z_394ED201_5A5C_4327_95FB_BBE0AA76A43F_.wvu.PrintArea" localSheetId="0" hidden="1">'4'!$A$1:$I$470</definedName>
    <definedName name="Z_394ED201_5A5C_4327_95FB_BBE0AA76A43F_.wvu.PrintArea" localSheetId="1" hidden="1">'таблица (3)'!$A$1:$Y$581</definedName>
    <definedName name="Z_394ED201_5A5C_4327_95FB_BBE0AA76A43F_.wvu.PrintTitles" localSheetId="0" hidden="1">'4'!$3:$6</definedName>
    <definedName name="Z_394ED201_5A5C_4327_95FB_BBE0AA76A43F_.wvu.Rows" localSheetId="0" hidden="1">'4'!$5:$5</definedName>
    <definedName name="Z_394ED201_5A5C_4327_95FB_BBE0AA76A43F_.wvu.Rows" localSheetId="1" hidden="1">'таблица (3)'!$7:$7</definedName>
    <definedName name="Z_39533792_4823_46B4_B3D6_F79E8A2971F3_.wvu.FilterData" localSheetId="0" hidden="1">'4'!$A$5:$H$442</definedName>
    <definedName name="Z_39533792_4823_46B4_B3D6_F79E8A2971F3_.wvu.FilterData" localSheetId="1" hidden="1">'таблица (3)'!$A$7:$Y$577</definedName>
    <definedName name="Z_39FB1CA1_DA93_4526_A9AC_9122DC8D415D_.wvu.FilterData" localSheetId="0" hidden="1">'4'!$A$6:$G$442</definedName>
    <definedName name="Z_39FB1CA1_DA93_4526_A9AC_9122DC8D415D_.wvu.FilterData" localSheetId="1" hidden="1">'таблица (3)'!$A$8:$R$577</definedName>
    <definedName name="Z_3BA79109_9CF0_4542_AA40_88D26D657766_.wvu.FilterData" localSheetId="0" hidden="1">'4'!$A$6:$H$465</definedName>
    <definedName name="Z_3BF39E10_10CC_4E98_9385_E730F7DDA970_.wvu.FilterData" localSheetId="0" hidden="1">'4'!$A$6:$H$442</definedName>
    <definedName name="Z_3BF39E10_10CC_4E98_9385_E730F7DDA970_.wvu.FilterData" localSheetId="1" hidden="1">'таблица (3)'!$A$8:$Y$577</definedName>
    <definedName name="Z_3C1A4626_1CF7_41FF_B1D5_FA07B003E73F_.wvu.FilterData" localSheetId="0" hidden="1">'4'!$A$6:$H$442</definedName>
    <definedName name="Z_3C1A4626_1CF7_41FF_B1D5_FA07B003E73F_.wvu.FilterData" localSheetId="1" hidden="1">'таблица (3)'!$A$8:$Y$577</definedName>
    <definedName name="Z_3C2DE2FD_F591_43B3_A7EE_C334C17EDC1E_.wvu.FilterData" localSheetId="0" hidden="1">'4'!$A$6:$H$442</definedName>
    <definedName name="Z_3C2DE2FD_F591_43B3_A7EE_C334C17EDC1E_.wvu.FilterData" localSheetId="1" hidden="1">'таблица (3)'!$A$8:$Y$577</definedName>
    <definedName name="Z_3CCAC2EE_CCFE_4EE3_B87C_FB0313E6607F_.wvu.FilterData" localSheetId="0" hidden="1">'4'!$A$6:$H$6</definedName>
    <definedName name="Z_3CCAC2EE_CCFE_4EE3_B87C_FB0313E6607F_.wvu.FilterData" localSheetId="1" hidden="1">'таблица (3)'!$A$8:$Y$8</definedName>
    <definedName name="Z_3D5376BA_BFE3_42FD_8D70_9DEA38C2CCD9_.wvu.FilterData" localSheetId="0" hidden="1">'4'!$A$6:$H$442</definedName>
    <definedName name="Z_3D5376BA_BFE3_42FD_8D70_9DEA38C2CCD9_.wvu.FilterData" localSheetId="1" hidden="1">'таблица (3)'!$A$8:$Y$577</definedName>
    <definedName name="Z_3D6EACC5_0E1C_428A_9461_796147BE9F82_.wvu.FilterData" localSheetId="0" hidden="1">'4'!$E$4:$F$6</definedName>
    <definedName name="Z_3D6EACC5_0E1C_428A_9461_796147BE9F82_.wvu.FilterData" localSheetId="1" hidden="1">'таблица (3)'!$N$6:$Q$8</definedName>
    <definedName name="Z_3DD1F78F_75B1_49E0_9CD3_BB04F17CEED9_.wvu.FilterData" localSheetId="0" hidden="1">'4'!$A$6:$H$440</definedName>
    <definedName name="Z_3DD1F78F_75B1_49E0_9CD3_BB04F17CEED9_.wvu.FilterData" localSheetId="1" hidden="1">'таблица (3)'!$A$8:$Y$575</definedName>
    <definedName name="Z_3DD25E99_E981_4DD4_8453_12E2A986D047_.wvu.FilterData" localSheetId="0" hidden="1">'4'!$A$6:$H$442</definedName>
    <definedName name="Z_3DD25E99_E981_4DD4_8453_12E2A986D047_.wvu.FilterData" localSheetId="1" hidden="1">'таблица (3)'!$A$8:$Y$577</definedName>
    <definedName name="Z_3E2F335E_3492_45DD_A82C_1A46F4814AD6_.wvu.FilterData" localSheetId="0" hidden="1">'4'!$A$6:$H$440</definedName>
    <definedName name="Z_3E2F335E_3492_45DD_A82C_1A46F4814AD6_.wvu.FilterData" localSheetId="1" hidden="1">'таблица (3)'!$A$8:$Y$575</definedName>
    <definedName name="Z_3E3E9ED7_271C_4889_AC56_86EE4F36095D_.wvu.FilterData" localSheetId="0" hidden="1">'4'!$A$6:$H$442</definedName>
    <definedName name="Z_3E3E9ED7_271C_4889_AC56_86EE4F36095D_.wvu.FilterData" localSheetId="1" hidden="1">'таблица (3)'!$A$8:$Y$577</definedName>
    <definedName name="Z_3EC035F6_B04A_4FD9_ABDF_2F89386B8CEB_.wvu.FilterData" localSheetId="0" hidden="1">'4'!$A$6:$H$440</definedName>
    <definedName name="Z_3EC035F6_B04A_4FD9_ABDF_2F89386B8CEB_.wvu.FilterData" localSheetId="1" hidden="1">'таблица (3)'!$A$8:$Y$575</definedName>
    <definedName name="Z_3EE27436_6DF5_4269_AED7_3088C0A0A454_.wvu.FilterData" localSheetId="0" hidden="1">'4'!$E$4:$F$5</definedName>
    <definedName name="Z_3EE27436_6DF5_4269_AED7_3088C0A0A454_.wvu.FilterData" localSheetId="1" hidden="1">'таблица (3)'!$N$6:$O$7</definedName>
    <definedName name="Z_3EF6B6A1_1BA3_412E_9D0B_490AE2AE7C5B_.wvu.FilterData" localSheetId="0" hidden="1">'4'!$A$11:$H$442</definedName>
    <definedName name="Z_3EF6B6A1_1BA3_412E_9D0B_490AE2AE7C5B_.wvu.FilterData" localSheetId="1" hidden="1">'таблица (3)'!$A$13:$Y$577</definedName>
    <definedName name="Z_3F951EFE_6378_45A4_BCB1_89D24531BF93_.wvu.FilterData" localSheetId="0" hidden="1">'4'!$A$6:$H$442</definedName>
    <definedName name="Z_3F951EFE_6378_45A4_BCB1_89D24531BF93_.wvu.FilterData" localSheetId="1" hidden="1">'таблица (3)'!$A$8:$Y$577</definedName>
    <definedName name="Z_3FFBE285_8D01_44B2_A6E0_0529031B2C18_.wvu.FilterData" localSheetId="0" hidden="1">'4'!$A$5:$H$442</definedName>
    <definedName name="Z_3FFBE285_8D01_44B2_A6E0_0529031B2C18_.wvu.FilterData" localSheetId="1" hidden="1">'таблица (3)'!$A$7:$Y$577</definedName>
    <definedName name="Z_402BD2B0_351A_4BC6_B784_DB1571B0CAEF_.wvu.FilterData" localSheetId="0" hidden="1">'4'!$A$6:$H$442</definedName>
    <definedName name="Z_402BD2B0_351A_4BC6_B784_DB1571B0CAEF_.wvu.FilterData" localSheetId="1" hidden="1">'таблица (3)'!$A$8:$Y$577</definedName>
    <definedName name="Z_40435F7F_3A3E_4CD6_AC66_576C345345F6_.wvu.FilterData" localSheetId="0" hidden="1">'4'!$E$4:$F$6</definedName>
    <definedName name="Z_40435F7F_3A3E_4CD6_AC66_576C345345F6_.wvu.FilterData" localSheetId="1" hidden="1">'таблица (3)'!$N$6:$Q$8</definedName>
    <definedName name="Z_40659847_67CF_4059_88CF_0D87D7542F72_.wvu.FilterData" localSheetId="0" hidden="1">'4'!$A$6:$H$440</definedName>
    <definedName name="Z_40659847_67CF_4059_88CF_0D87D7542F72_.wvu.FilterData" localSheetId="1" hidden="1">'таблица (3)'!$A$8:$Y$575</definedName>
    <definedName name="Z_40B3CD18_94E1_4EBA_B135_4325029CEE2E_.wvu.FilterData" localSheetId="0" hidden="1">'4'!$A$6:$H$6</definedName>
    <definedName name="Z_40B3CD18_94E1_4EBA_B135_4325029CEE2E_.wvu.FilterData" localSheetId="1" hidden="1">'таблица (3)'!$A$8:$Y$8</definedName>
    <definedName name="Z_40EA84E1_4368_4739_AF43_EB9CB415D5A9_.wvu.FilterData" localSheetId="0" hidden="1">'4'!$A$6:$H$442</definedName>
    <definedName name="Z_40EA84E1_4368_4739_AF43_EB9CB415D5A9_.wvu.FilterData" localSheetId="1" hidden="1">'таблица (3)'!$A$8:$Y$577</definedName>
    <definedName name="Z_41BD6C9C_14D5_42B3_9FAC_A0F65E067E2A_.wvu.FilterData" localSheetId="0" hidden="1">'4'!$A$6:$H$442</definedName>
    <definedName name="Z_41BD6C9C_14D5_42B3_9FAC_A0F65E067E2A_.wvu.FilterData" localSheetId="1" hidden="1">'таблица (3)'!$A$8:$Y$577</definedName>
    <definedName name="Z_41C61601_FD6B_480C_B7E2_82D7F67D5346_.wvu.FilterData" localSheetId="0" hidden="1">'4'!$A$6:$H$465</definedName>
    <definedName name="Z_41C61601_FD6B_480C_B7E2_82D7F67D5346_.wvu.FilterData" localSheetId="1" hidden="1">'таблица (3)'!$A$8:$Y$579</definedName>
    <definedName name="Z_42282B5D_33AE_4F2B_9BD5_0F45AF1698DF_.wvu.FilterData" localSheetId="0" hidden="1">'4'!$A$5:$H$440</definedName>
    <definedName name="Z_42282B5D_33AE_4F2B_9BD5_0F45AF1698DF_.wvu.FilterData" localSheetId="1" hidden="1">'таблица (3)'!$A$7:$Y$575</definedName>
    <definedName name="Z_4241B8B4_F50E_40AD_A90D_7E446A0FFE79_.wvu.FilterData" localSheetId="0" hidden="1">'4'!$A$6:$H$440</definedName>
    <definedName name="Z_4241B8B4_F50E_40AD_A90D_7E446A0FFE79_.wvu.FilterData" localSheetId="1" hidden="1">'таблица (3)'!$A$8:$Y$575</definedName>
    <definedName name="Z_42561FCE_6B4F_4744_8280_7C1239BAE308_.wvu.FilterData" localSheetId="0" hidden="1">'4'!$A$6:$H$443</definedName>
    <definedName name="Z_42561FCE_6B4F_4744_8280_7C1239BAE308_.wvu.FilterData" localSheetId="1" hidden="1">'таблица (3)'!$A$8:$Y$578</definedName>
    <definedName name="Z_429294A1_8A86_4ABC_AF30_672BF925EEE0_.wvu.FilterData" localSheetId="0" hidden="1">'4'!$A$6:$H$442</definedName>
    <definedName name="Z_429294A1_8A86_4ABC_AF30_672BF925EEE0_.wvu.FilterData" localSheetId="1" hidden="1">'таблица (3)'!$A$8:$Y$577</definedName>
    <definedName name="Z_42C90AC6_91D8_4358_A03D_CACF0A4AC6CB_.wvu.FilterData" localSheetId="0" hidden="1">'4'!$A$6:$H$440</definedName>
    <definedName name="Z_42C90AC6_91D8_4358_A03D_CACF0A4AC6CB_.wvu.FilterData" localSheetId="1" hidden="1">'таблица (3)'!$A$8:$Y$575</definedName>
    <definedName name="Z_43243F61_D088_422E_AC44_76A35EA9A405_.wvu.FilterData" localSheetId="0" hidden="1">'4'!$A$6:$H$443</definedName>
    <definedName name="Z_43243F61_D088_422E_AC44_76A35EA9A405_.wvu.FilterData" localSheetId="1" hidden="1">'таблица (3)'!$A$8:$Y$578</definedName>
    <definedName name="Z_436A9EBD_3C41_40E2_B5C8_57110622C96B_.wvu.FilterData" localSheetId="0" hidden="1">'4'!$A$6:$H$440</definedName>
    <definedName name="Z_436A9EBD_3C41_40E2_B5C8_57110622C96B_.wvu.FilterData" localSheetId="1" hidden="1">'таблица (3)'!$A$8:$Y$575</definedName>
    <definedName name="Z_438AD294_E7BA_4C49_B166_B95C42799ADF_.wvu.FilterData" localSheetId="0" hidden="1">'4'!$A$6:$H$442</definedName>
    <definedName name="Z_438AD294_E7BA_4C49_B166_B95C42799ADF_.wvu.FilterData" localSheetId="1" hidden="1">'таблица (3)'!$A$8:$Y$577</definedName>
    <definedName name="Z_438D2567_B7E0_46A8_842D_DE7CD3C27393_.wvu.FilterData" localSheetId="0" hidden="1">'4'!$A$6:$H$440</definedName>
    <definedName name="Z_438D2567_B7E0_46A8_842D_DE7CD3C27393_.wvu.FilterData" localSheetId="1" hidden="1">'таблица (3)'!$A$8:$Y$575</definedName>
    <definedName name="Z_43CBD9C0_18D1_489C_8B2F_6E755C749E1B_.wvu.FilterData" localSheetId="0" hidden="1">'4'!$A$6:$H$6</definedName>
    <definedName name="Z_43CBD9C0_18D1_489C_8B2F_6E755C749E1B_.wvu.FilterData" localSheetId="1" hidden="1">'таблица (3)'!$A$8:$Y$8</definedName>
    <definedName name="Z_444368AD_FBA7_4FD3_A60D_CDA5454BBF34_.wvu.FilterData" localSheetId="0" hidden="1">'4'!$A$6:$H$465</definedName>
    <definedName name="Z_44CAABD3_CBE1_4015_95DC_DB03C4A2C7BC_.wvu.FilterData" localSheetId="0" hidden="1">'4'!$A$6:$H$442</definedName>
    <definedName name="Z_44CAABD3_CBE1_4015_95DC_DB03C4A2C7BC_.wvu.FilterData" localSheetId="1" hidden="1">'таблица (3)'!$A$8:$Y$577</definedName>
    <definedName name="Z_44D33E75_21DC_40B1_951C_BD19286FA0DE_.wvu.FilterData" localSheetId="0" hidden="1">'4'!$A$11:$H$290</definedName>
    <definedName name="Z_44D33E75_21DC_40B1_951C_BD19286FA0DE_.wvu.FilterData" localSheetId="1" hidden="1">'таблица (3)'!$A$13:$Y$367</definedName>
    <definedName name="Z_450C5E62_7DE1_4572_A39B_AD93F72B9F3F_.wvu.FilterData" localSheetId="0" hidden="1">'4'!$A$6:$H$465</definedName>
    <definedName name="Z_458800A9_9882_4EAB_8A3F_03073D36D9EB_.wvu.FilterData" localSheetId="0" hidden="1">'4'!$A$6:$H$442</definedName>
    <definedName name="Z_458800A9_9882_4EAB_8A3F_03073D36D9EB_.wvu.FilterData" localSheetId="1" hidden="1">'таблица (3)'!$A$8:$Y$577</definedName>
    <definedName name="Z_45AFEB95_895F_45BA_9C1C_1E6A2B369CE0_.wvu.FilterData" localSheetId="0" hidden="1">'4'!$E$4:$F$6</definedName>
    <definedName name="Z_45AFEB95_895F_45BA_9C1C_1E6A2B369CE0_.wvu.FilterData" localSheetId="1" hidden="1">'таблица (3)'!$N$6:$Q$8</definedName>
    <definedName name="Z_45B25386_4A69_4C9F_8B54_A28AB0AB5950_.wvu.FilterData" localSheetId="0" hidden="1">'4'!$A$6:$H$442</definedName>
    <definedName name="Z_45B25386_4A69_4C9F_8B54_A28AB0AB5950_.wvu.FilterData" localSheetId="1" hidden="1">'таблица (3)'!$A$8:$Y$577</definedName>
    <definedName name="Z_45E092FB_F279_41E9_B9F7_AC5702ED4F6A_.wvu.FilterData" localSheetId="0" hidden="1">'4'!$A$6:$H$440</definedName>
    <definedName name="Z_45E092FB_F279_41E9_B9F7_AC5702ED4F6A_.wvu.FilterData" localSheetId="1" hidden="1">'таблица (3)'!$A$8:$Y$575</definedName>
    <definedName name="Z_45FFC302_D559_4414_84E5_38A5794C5792_.wvu.FilterData" localSheetId="0" hidden="1">'4'!$A$6:$H$442</definedName>
    <definedName name="Z_45FFC302_D559_4414_84E5_38A5794C5792_.wvu.FilterData" localSheetId="1" hidden="1">'таблица (3)'!$A$8:$Y$577</definedName>
    <definedName name="Z_465EF14D_F32B_46FD_A6FF_54E68132E8D7_.wvu.FilterData" localSheetId="0" hidden="1">'4'!$A$6:$H$440</definedName>
    <definedName name="Z_465EF14D_F32B_46FD_A6FF_54E68132E8D7_.wvu.FilterData" localSheetId="1" hidden="1">'таблица (3)'!$A$8:$Y$575</definedName>
    <definedName name="Z_466A7C52_7CB7_406C_B388_EEC20A494CB2_.wvu.FilterData" localSheetId="0" hidden="1">'4'!$A$6:$H$442</definedName>
    <definedName name="Z_466A7C52_7CB7_406C_B388_EEC20A494CB2_.wvu.FilterData" localSheetId="1" hidden="1">'таблица (3)'!$A$8:$Y$577</definedName>
    <definedName name="Z_467F4383_E480_47BD_B974_3C404428D34A_.wvu.FilterData" localSheetId="0" hidden="1">'4'!$A$6:$H$442</definedName>
    <definedName name="Z_467F4383_E480_47BD_B974_3C404428D34A_.wvu.FilterData" localSheetId="1" hidden="1">'таблица (3)'!$A$8:$Y$577</definedName>
    <definedName name="Z_468B0B4B_0280_4857_96F8_E45A5F9D5798_.wvu.FilterData" localSheetId="0" hidden="1">'4'!$A$6:$H$442</definedName>
    <definedName name="Z_468B0B4B_0280_4857_96F8_E45A5F9D5798_.wvu.FilterData" localSheetId="1" hidden="1">'таблица (3)'!$A$8:$Y$577</definedName>
    <definedName name="Z_46D9ABA8_DD39_4EEC_98DE_513BEC8FADD9_.wvu.FilterData" localSheetId="0" hidden="1">'4'!$A$5:$H$442</definedName>
    <definedName name="Z_46D9ABA8_DD39_4EEC_98DE_513BEC8FADD9_.wvu.FilterData" localSheetId="1" hidden="1">'таблица (3)'!$A$7:$Y$577</definedName>
    <definedName name="Z_47992980_970D_4932_B387_C507330C58F0_.wvu.FilterData" localSheetId="0" hidden="1">'4'!$A$6:$H$6</definedName>
    <definedName name="Z_47992980_970D_4932_B387_C507330C58F0_.wvu.FilterData" localSheetId="1" hidden="1">'таблица (3)'!$A$8:$Y$8</definedName>
    <definedName name="Z_47C68277_E5B0_4ADF_8D1D_E541A791E2F0_.wvu.FilterData" localSheetId="0" hidden="1">'4'!$A$6:$H$465</definedName>
    <definedName name="Z_47F819D1_6AE1_4FA8_9DA0_1A83BA573C52_.wvu.FilterData" localSheetId="0" hidden="1">'4'!$A$6:$H$442</definedName>
    <definedName name="Z_47F819D1_6AE1_4FA8_9DA0_1A83BA573C52_.wvu.FilterData" localSheetId="1" hidden="1">'таблица (3)'!$A$8:$Y$577</definedName>
    <definedName name="Z_480E22B4_E1F6_4CBC_A962_BFCEE3A1251F_.wvu.FilterData" localSheetId="0" hidden="1">'4'!$A$6:$H$440</definedName>
    <definedName name="Z_480E22B4_E1F6_4CBC_A962_BFCEE3A1251F_.wvu.FilterData" localSheetId="1" hidden="1">'таблица (3)'!$A$8:$Y$575</definedName>
    <definedName name="Z_48D61232_77DE_4AE8_AE36_7064498FDD1F_.wvu.FilterData" localSheetId="0" hidden="1">'4'!$6:$136</definedName>
    <definedName name="Z_48D61232_77DE_4AE8_AE36_7064498FDD1F_.wvu.FilterData" localSheetId="1" hidden="1">'таблица (3)'!$8:$186</definedName>
    <definedName name="Z_49590D5A_63CC_4BD4_9949_CF5EF88139E9_.wvu.FilterData" localSheetId="0" hidden="1">'4'!$A$6:$H$443</definedName>
    <definedName name="Z_49590D5A_63CC_4BD4_9949_CF5EF88139E9_.wvu.FilterData" localSheetId="1" hidden="1">'таблица (3)'!$A$8:$Y$578</definedName>
    <definedName name="Z_497046A3_7E65_417F_871A_FF5B0BC6B779_.wvu.FilterData" localSheetId="0" hidden="1">'4'!$F$4:$F$440</definedName>
    <definedName name="Z_497046A3_7E65_417F_871A_FF5B0BC6B779_.wvu.FilterData" localSheetId="1" hidden="1">'таблица (3)'!$O$6:$Q$575</definedName>
    <definedName name="Z_498462F3_70FB_40CC_8B75_AA2104C41076_.wvu.FilterData" localSheetId="0" hidden="1">'4'!$A$6:$H$6</definedName>
    <definedName name="Z_498462F3_70FB_40CC_8B75_AA2104C41076_.wvu.FilterData" localSheetId="1" hidden="1">'таблица (3)'!$A$8:$Y$8</definedName>
    <definedName name="Z_499AC6E1_4662_41C5_8CDB_0BBE2169C29F_.wvu.FilterData" localSheetId="0" hidden="1">'4'!$A$6:$G$442</definedName>
    <definedName name="Z_499AC6E1_4662_41C5_8CDB_0BBE2169C29F_.wvu.FilterData" localSheetId="1" hidden="1">'таблица (3)'!$A$8:$R$577</definedName>
    <definedName name="Z_4A0A4487_BCBC_46BC_BFBF_DD3128EFB2B5_.wvu.FilterData" localSheetId="0" hidden="1">'4'!$A$6:$H$440</definedName>
    <definedName name="Z_4A0A4487_BCBC_46BC_BFBF_DD3128EFB2B5_.wvu.FilterData" localSheetId="1" hidden="1">'таблица (3)'!$A$8:$Y$575</definedName>
    <definedName name="Z_4A13835F_6E99_41F4_9650_05EFE1131D68_.wvu.FilterData" localSheetId="0" hidden="1">'4'!$A$6:$H$465</definedName>
    <definedName name="Z_4ACC4CCB_C88A_43E9_9790_825ACFF86B3C_.wvu.FilterData" localSheetId="0" hidden="1">'4'!$A$5:$H$442</definedName>
    <definedName name="Z_4ACC4CCB_C88A_43E9_9790_825ACFF86B3C_.wvu.FilterData" localSheetId="1" hidden="1">'таблица (3)'!$A$7:$Y$577</definedName>
    <definedName name="Z_4AD6BBC3_7C1B_4CE2_8058_2950A18D6F21_.wvu.FilterData" localSheetId="0" hidden="1">'4'!$A$6:$H$442</definedName>
    <definedName name="Z_4AD6BBC3_7C1B_4CE2_8058_2950A18D6F21_.wvu.FilterData" localSheetId="1" hidden="1">'таблица (3)'!$A$8:$Y$577</definedName>
    <definedName name="Z_4ADC95B0_7AB4_4628_98AE_D08184D0FF40_.wvu.FilterData" localSheetId="0" hidden="1">'4'!$A$6:$H$442</definedName>
    <definedName name="Z_4ADC95B0_7AB4_4628_98AE_D08184D0FF40_.wvu.FilterData" localSheetId="1" hidden="1">'таблица (3)'!$A$8:$Y$577</definedName>
    <definedName name="Z_4B216983_FB9A_48C0_83BA_3944E0BFA573_.wvu.FilterData" localSheetId="0" hidden="1">'4'!$A$6:$H$440</definedName>
    <definedName name="Z_4B216983_FB9A_48C0_83BA_3944E0BFA573_.wvu.FilterData" localSheetId="1" hidden="1">'таблица (3)'!$A$8:$Y$575</definedName>
    <definedName name="Z_4B82427D_609F_4640_9DD9_905F5426CFC4_.wvu.FilterData" localSheetId="0" hidden="1">'4'!$A$6:$H$442</definedName>
    <definedName name="Z_4B82427D_609F_4640_9DD9_905F5426CFC4_.wvu.FilterData" localSheetId="1" hidden="1">'таблица (3)'!$A$8:$Y$577</definedName>
    <definedName name="Z_4B930CB0_AD26_4269_9575_8DEA0D242870_.wvu.FilterData" localSheetId="0" hidden="1">'4'!$A$6:$H$465</definedName>
    <definedName name="Z_4BA574B1_E375_405E_B2C3_89B668EAF551_.wvu.FilterData" localSheetId="0" hidden="1">'4'!$A$6:$H$443</definedName>
    <definedName name="Z_4BA574B1_E375_405E_B2C3_89B668EAF551_.wvu.FilterData" localSheetId="1" hidden="1">'таблица (3)'!$A$8:$Y$578</definedName>
    <definedName name="Z_4BAA1D9C_6E79_40CD_ABAF_0E98B1856539_.wvu.FilterData" localSheetId="0" hidden="1">'4'!$A$6:$H$440</definedName>
    <definedName name="Z_4BAA1D9C_6E79_40CD_ABAF_0E98B1856539_.wvu.FilterData" localSheetId="1" hidden="1">'таблица (3)'!$A$8:$Y$575</definedName>
    <definedName name="Z_4BBC1205_21CB_4986_A15B_FC0492E082AB_.wvu.FilterData" localSheetId="0" hidden="1">'4'!$A$6:$H$442</definedName>
    <definedName name="Z_4BBC1205_21CB_4986_A15B_FC0492E082AB_.wvu.FilterData" localSheetId="1" hidden="1">'таблица (3)'!$A$8:$Y$577</definedName>
    <definedName name="Z_4BBE598C_EB40_4CCC_84EA_69A1A115F334_.wvu.FilterData" localSheetId="0" hidden="1">'4'!$A$6:$H$442</definedName>
    <definedName name="Z_4BBE598C_EB40_4CCC_84EA_69A1A115F334_.wvu.FilterData" localSheetId="1" hidden="1">'таблица (3)'!$A$8:$Y$577</definedName>
    <definedName name="Z_4BC346F5_86C8_42CF_B340_9FDB33D3190B_.wvu.FilterData" localSheetId="0" hidden="1">'4'!$A$6:$H$442</definedName>
    <definedName name="Z_4BC346F5_86C8_42CF_B340_9FDB33D3190B_.wvu.FilterData" localSheetId="1" hidden="1">'таблица (3)'!$A$8:$Y$577</definedName>
    <definedName name="Z_4BDC796A_D4A9_453C_9461_AECF3AFAB88D_.wvu.FilterData" localSheetId="0" hidden="1">'4'!$A$6:$H$440</definedName>
    <definedName name="Z_4BDC796A_D4A9_453C_9461_AECF3AFAB88D_.wvu.FilterData" localSheetId="1" hidden="1">'таблица (3)'!$A$8:$Y$575</definedName>
    <definedName name="Z_4C1FC06B_64C0_404F_B98D_7EC5AFBEBDE1_.wvu.FilterData" localSheetId="0" hidden="1">'4'!$A$6:$H$440</definedName>
    <definedName name="Z_4C1FC06B_64C0_404F_B98D_7EC5AFBEBDE1_.wvu.FilterData" localSheetId="1" hidden="1">'таблица (3)'!$A$8:$Y$575</definedName>
    <definedName name="Z_4C73C406_AA2F_4370_86EF_351312069F3E_.wvu.FilterData" localSheetId="0" hidden="1">'4'!$A$6:$H$465</definedName>
    <definedName name="Z_4CAD4668_9958_46F1_BA14_0061882F82DA_.wvu.FilterData" localSheetId="0" hidden="1">'4'!$A$6:$H$440</definedName>
    <definedName name="Z_4CAD4668_9958_46F1_BA14_0061882F82DA_.wvu.FilterData" localSheetId="1" hidden="1">'таблица (3)'!$A$8:$Y$575</definedName>
    <definedName name="Z_4CAF2D68_4467_4BA1_9C6C_22595AEF8F01_.wvu.FilterData" localSheetId="0" hidden="1">'4'!$A$6:$H$440</definedName>
    <definedName name="Z_4CAF2D68_4467_4BA1_9C6C_22595AEF8F01_.wvu.FilterData" localSheetId="1" hidden="1">'таблица (3)'!$A$8:$Y$575</definedName>
    <definedName name="Z_4CFD676B_EE30_4B18_A839_D1C2CE4F8057_.wvu.FilterData" localSheetId="0" hidden="1">'4'!$E$4:$F$5</definedName>
    <definedName name="Z_4CFD676B_EE30_4B18_A839_D1C2CE4F8057_.wvu.FilterData" localSheetId="1" hidden="1">'таблица (3)'!$N$6:$O$7</definedName>
    <definedName name="Z_4D1A1209_D9F3_4714_9A7B_F55EA0C51EC1_.wvu.FilterData" localSheetId="0" hidden="1">'4'!$A$6:$H$440</definedName>
    <definedName name="Z_4D1A1209_D9F3_4714_9A7B_F55EA0C51EC1_.wvu.FilterData" localSheetId="1" hidden="1">'таблица (3)'!$A$8:$Y$575</definedName>
    <definedName name="Z_4DB9E5D1_B6B3_4E4C_A0D1_EC5AAB76F8C6_.wvu.FilterData" localSheetId="0" hidden="1">'4'!$A$6:$H$442</definedName>
    <definedName name="Z_4DB9E5D1_B6B3_4E4C_A0D1_EC5AAB76F8C6_.wvu.FilterData" localSheetId="1" hidden="1">'таблица (3)'!$A$8:$Y$577</definedName>
    <definedName name="Z_4DCEE2DF_5292_46C1_BCF4_CB6427B4E9E2_.wvu.FilterData" localSheetId="0" hidden="1">'4'!$A$6:$H$442</definedName>
    <definedName name="Z_4DCEE2DF_5292_46C1_BCF4_CB6427B4E9E2_.wvu.FilterData" localSheetId="1" hidden="1">'таблица (3)'!$A$8:$Y$577</definedName>
    <definedName name="Z_4E1EFB1C_6CCB_4229_9FFF_DDD35ED95307_.wvu.FilterData" localSheetId="0" hidden="1">'4'!$A$6:$H$442</definedName>
    <definedName name="Z_4E1EFB1C_6CCB_4229_9FFF_DDD35ED95307_.wvu.FilterData" localSheetId="1" hidden="1">'таблица (3)'!$A$8:$Y$577</definedName>
    <definedName name="Z_4E271DB6_1BF5_44B6_B91F_E953E42B2C19_.wvu.FilterData" localSheetId="0" hidden="1">'4'!$A$11:$H$442</definedName>
    <definedName name="Z_4E271DB6_1BF5_44B6_B91F_E953E42B2C19_.wvu.FilterData" localSheetId="1" hidden="1">'таблица (3)'!$A$13:$Y$577</definedName>
    <definedName name="Z_4E8AFAC8_D095_4704_8BAE_1EB193EAD7E5_.wvu.FilterData" localSheetId="0" hidden="1">'4'!$A$6:$H$6</definedName>
    <definedName name="Z_4E8AFAC8_D095_4704_8BAE_1EB193EAD7E5_.wvu.FilterData" localSheetId="1" hidden="1">'таблица (3)'!$A$8:$Y$8</definedName>
    <definedName name="Z_4EB5BB11_1D28_4899_A0A7_881ACED39819_.wvu.FilterData" localSheetId="0" hidden="1">'4'!$A$5:$H$442</definedName>
    <definedName name="Z_4EB5BB11_1D28_4899_A0A7_881ACED39819_.wvu.FilterData" localSheetId="1" hidden="1">'таблица (3)'!$A$7:$Y$577</definedName>
    <definedName name="Z_4EC8AC87_98BB_44BD_83CB_BCB4A2EF3D1A_.wvu.FilterData" localSheetId="0" hidden="1">'4'!$A$6:$H$442</definedName>
    <definedName name="Z_4EC8AC87_98BB_44BD_83CB_BCB4A2EF3D1A_.wvu.FilterData" localSheetId="1" hidden="1">'таблица (3)'!$A$8:$Y$577</definedName>
    <definedName name="Z_4F4F943F_0C19_4E16_878D_0BAD7E9F3CB3_.wvu.FilterData" localSheetId="0" hidden="1">'4'!$E$4:$F$6</definedName>
    <definedName name="Z_4F4F943F_0C19_4E16_878D_0BAD7E9F3CB3_.wvu.FilterData" localSheetId="1" hidden="1">'таблица (3)'!$N$6:$Q$8</definedName>
    <definedName name="Z_4F59E61A_0811_417B_8A0C_3982FC1E143B_.wvu.FilterData" localSheetId="0" hidden="1">'4'!$E$4:$F$5</definedName>
    <definedName name="Z_4F59E61A_0811_417B_8A0C_3982FC1E143B_.wvu.FilterData" localSheetId="1" hidden="1">'таблица (3)'!$N$6:$O$7</definedName>
    <definedName name="Z_5059246B_1DEE_4C71_9022_F5F45770C69E_.wvu.FilterData" localSheetId="0" hidden="1">'4'!$A$6:$H$440</definedName>
    <definedName name="Z_5059246B_1DEE_4C71_9022_F5F45770C69E_.wvu.FilterData" localSheetId="1" hidden="1">'таблица (3)'!$A$8:$Y$575</definedName>
    <definedName name="Z_50E27A7E_6DAD_4B41_A2D3_02CC7FF884B8_.wvu.FilterData" localSheetId="0" hidden="1">'4'!$A$6:$H$440</definedName>
    <definedName name="Z_50E27A7E_6DAD_4B41_A2D3_02CC7FF884B8_.wvu.FilterData" localSheetId="1" hidden="1">'таблица (3)'!$A$8:$Y$575</definedName>
    <definedName name="Z_513FBB65_CC80_4875_82DE_8FF8398891E5_.wvu.FilterData" localSheetId="0" hidden="1">'4'!$A$5:$H$442</definedName>
    <definedName name="Z_513FBB65_CC80_4875_82DE_8FF8398891E5_.wvu.FilterData" localSheetId="1" hidden="1">'таблица (3)'!$A$7:$Y$577</definedName>
    <definedName name="Z_514734E7_8A19_4EC1_B180_0F448B648261_.wvu.FilterData" localSheetId="0" hidden="1">'4'!$A$6:$H$442</definedName>
    <definedName name="Z_514734E7_8A19_4EC1_B180_0F448B648261_.wvu.FilterData" localSheetId="1" hidden="1">'таблица (3)'!$A$8:$Y$577</definedName>
    <definedName name="Z_51F31BA0_595B_4153_A5BA_CEC6EC14F930_.wvu.FilterData" localSheetId="0" hidden="1">'4'!$E$4:$F$5</definedName>
    <definedName name="Z_51F31BA0_595B_4153_A5BA_CEC6EC14F930_.wvu.FilterData" localSheetId="1" hidden="1">'таблица (3)'!$N$6:$O$7</definedName>
    <definedName name="Z_51FCA163_8E93_4CED_A7B2_3D9216B88BE3_.wvu.FilterData" localSheetId="0" hidden="1">'4'!$A$6:$H$465</definedName>
    <definedName name="Z_52127966_64FC_448A_8D2C_72F00AAD8D4E_.wvu.FilterData" localSheetId="0" hidden="1">'4'!$A$6:$H$442</definedName>
    <definedName name="Z_52127966_64FC_448A_8D2C_72F00AAD8D4E_.wvu.FilterData" localSheetId="1" hidden="1">'таблица (3)'!$A$8:$Y$577</definedName>
    <definedName name="Z_52A848A1_4F37_45F9_954F_962CA0252A5A_.wvu.FilterData" localSheetId="0" hidden="1">'4'!$A$6:$H$440</definedName>
    <definedName name="Z_52A848A1_4F37_45F9_954F_962CA0252A5A_.wvu.FilterData" localSheetId="1" hidden="1">'таблица (3)'!$A$8:$Y$575</definedName>
    <definedName name="Z_53621A4D_FC86_4867_B8F8_23842237CED4_.wvu.FilterData" localSheetId="0" hidden="1">'4'!$A$6:$H$440</definedName>
    <definedName name="Z_53621A4D_FC86_4867_B8F8_23842237CED4_.wvu.FilterData" localSheetId="1" hidden="1">'таблица (3)'!$A$8:$Y$575</definedName>
    <definedName name="Z_5390BFAE_7FCF_41CD_ADAA_4B932EFFE68E_.wvu.FilterData" localSheetId="0" hidden="1">'4'!$A$6:$G$442</definedName>
    <definedName name="Z_5390BFAE_7FCF_41CD_ADAA_4B932EFFE68E_.wvu.FilterData" localSheetId="1" hidden="1">'таблица (3)'!$A$8:$U$577</definedName>
    <definedName name="Z_539991C8_CF9E_45BF_A1CD_3A5CFFEBB2B5_.wvu.FilterData" localSheetId="0" hidden="1">'4'!$A$6:$H$465</definedName>
    <definedName name="Z_539991C8_CF9E_45BF_A1CD_3A5CFFEBB2B5_.wvu.FilterData" localSheetId="1" hidden="1">'таблица (3)'!$A$8:$Y$579</definedName>
    <definedName name="Z_53DD8FBB_05F9_46D4_A037_E956D92A70E5_.wvu.FilterData" localSheetId="0" hidden="1">'4'!$A$6:$H$465</definedName>
    <definedName name="Z_53E87998_211D_41F0_8B50_98F9416975DE_.wvu.FilterData" localSheetId="0" hidden="1">'4'!$A$6:$H$442</definedName>
    <definedName name="Z_53E87998_211D_41F0_8B50_98F9416975DE_.wvu.FilterData" localSheetId="1" hidden="1">'таблица (3)'!$A$8:$Y$577</definedName>
    <definedName name="Z_54598C76_B9E2_4B66_B1A8_6687355DB34C_.wvu.FilterData" localSheetId="0" hidden="1">'4'!$A$6:$H$442</definedName>
    <definedName name="Z_54598C76_B9E2_4B66_B1A8_6687355DB34C_.wvu.FilterData" localSheetId="1" hidden="1">'таблица (3)'!$A$8:$Y$577</definedName>
    <definedName name="Z_54781A7A_770B_4064_A08D_DE6EE355B070_.wvu.FilterData" localSheetId="0" hidden="1">'4'!$A$6:$H$442</definedName>
    <definedName name="Z_54781A7A_770B_4064_A08D_DE6EE355B070_.wvu.FilterData" localSheetId="1" hidden="1">'таблица (3)'!$A$8:$Y$577</definedName>
    <definedName name="Z_5525F277_D861_41F4_89F9_ACA2C28119CE_.wvu.FilterData" localSheetId="0" hidden="1">'4'!$A$6:$H$465</definedName>
    <definedName name="Z_557314B5_1536_4F36_866D_624C7719C44F_.wvu.FilterData" localSheetId="0" hidden="1">'4'!$A$6:$H$442</definedName>
    <definedName name="Z_557314B5_1536_4F36_866D_624C7719C44F_.wvu.FilterData" localSheetId="1" hidden="1">'таблица (3)'!$A$8:$Y$577</definedName>
    <definedName name="Z_55E7C1F9_8674_41C3_B305_ABAF3213EC11_.wvu.FilterData" localSheetId="0" hidden="1">'4'!$A$6:$H$6</definedName>
    <definedName name="Z_55E7C1F9_8674_41C3_B305_ABAF3213EC11_.wvu.FilterData" localSheetId="1" hidden="1">'таблица (3)'!$A$8:$Y$8</definedName>
    <definedName name="Z_56E07A4B_024D_4613_9F46_46302477831F_.wvu.FilterData" localSheetId="0" hidden="1">'4'!$A$6:$H$465</definedName>
    <definedName name="Z_56E07A4B_024D_4613_9F46_46302477831F_.wvu.FilterData" localSheetId="1" hidden="1">'таблица (3)'!$A$8:$Y$579</definedName>
    <definedName name="Z_56E07A4B_024D_4613_9F46_46302477831F_.wvu.PrintArea" localSheetId="0" hidden="1">'4'!$A$1:$H$466</definedName>
    <definedName name="Z_56E07A4B_024D_4613_9F46_46302477831F_.wvu.PrintArea" localSheetId="1" hidden="1">'таблица (3)'!$A$1:$Y$581</definedName>
    <definedName name="Z_56E07A4B_024D_4613_9F46_46302477831F_.wvu.Rows" localSheetId="0" hidden="1">'4'!$5:$5</definedName>
    <definedName name="Z_56E07A4B_024D_4613_9F46_46302477831F_.wvu.Rows" localSheetId="1" hidden="1">'таблица (3)'!$7:$7</definedName>
    <definedName name="Z_56EFD842_6314_455B_B02C_A9E8B50362BF_.wvu.FilterData" localSheetId="0" hidden="1">'4'!$A$6:$H$442</definedName>
    <definedName name="Z_56EFD842_6314_455B_B02C_A9E8B50362BF_.wvu.FilterData" localSheetId="1" hidden="1">'таблица (3)'!$A$8:$Y$577</definedName>
    <definedName name="Z_570E6497_AD0D_450A_B24C_7F256E5B4D8B_.wvu.FilterData" localSheetId="0" hidden="1">'4'!$A$6:$H$440</definedName>
    <definedName name="Z_570E6497_AD0D_450A_B24C_7F256E5B4D8B_.wvu.FilterData" localSheetId="1" hidden="1">'таблица (3)'!$A$8:$Y$575</definedName>
    <definedName name="Z_576C4FF5_197B_4B2F_A17C_E29F7E8B28E8_.wvu.FilterData" localSheetId="0" hidden="1">'4'!$A$6:$H$440</definedName>
    <definedName name="Z_576C4FF5_197B_4B2F_A17C_E29F7E8B28E8_.wvu.FilterData" localSheetId="1" hidden="1">'таблица (3)'!$A$8:$Y$575</definedName>
    <definedName name="Z_57766F9E_C096_42CB_BDAF_20121812C9E0_.wvu.FilterData" localSheetId="0" hidden="1">'4'!$6:$136</definedName>
    <definedName name="Z_57766F9E_C096_42CB_BDAF_20121812C9E0_.wvu.FilterData" localSheetId="1" hidden="1">'таблица (3)'!$8:$186</definedName>
    <definedName name="Z_578C28F3_DDE1_4BFA_BC70_62BBFAA59676_.wvu.FilterData" localSheetId="0" hidden="1">'4'!$A$6:$H$443</definedName>
    <definedName name="Z_578C28F3_DDE1_4BFA_BC70_62BBFAA59676_.wvu.FilterData" localSheetId="1" hidden="1">'таблица (3)'!$A$8:$Y$578</definedName>
    <definedName name="Z_578F3C3A_C648_41BF_856A_20E53CFA72EA_.wvu.FilterData" localSheetId="0" hidden="1">'4'!$A$6:$H$440</definedName>
    <definedName name="Z_578F3C3A_C648_41BF_856A_20E53CFA72EA_.wvu.FilterData" localSheetId="1" hidden="1">'таблица (3)'!$A$8:$Y$575</definedName>
    <definedName name="Z_580A9075_19EF_4DCC_99A6_36A3B2DC91DF_.wvu.FilterData" localSheetId="0" hidden="1">'4'!$A$6:$H$442</definedName>
    <definedName name="Z_580A9075_19EF_4DCC_99A6_36A3B2DC91DF_.wvu.FilterData" localSheetId="1" hidden="1">'таблица (3)'!$A$8:$Y$577</definedName>
    <definedName name="Z_58615898_2800_4088_8F0F_2A10EA7AA96C_.wvu.FilterData" localSheetId="0" hidden="1">'4'!$A$6:$H$442</definedName>
    <definedName name="Z_58615898_2800_4088_8F0F_2A10EA7AA96C_.wvu.FilterData" localSheetId="1" hidden="1">'таблица (3)'!$A$8:$Y$577</definedName>
    <definedName name="Z_58C87FA7_986E_41C5_83D9_1CBFDA845B96_.wvu.FilterData" localSheetId="0" hidden="1">'4'!$A$6:$H$6</definedName>
    <definedName name="Z_58C87FA7_986E_41C5_83D9_1CBFDA845B96_.wvu.FilterData" localSheetId="1" hidden="1">'таблица (3)'!$A$8:$Y$8</definedName>
    <definedName name="Z_58DC4081_AE92_424B_B1A2_D2B17F1F71F5_.wvu.FilterData" localSheetId="0" hidden="1">'4'!$A$11:$H$442</definedName>
    <definedName name="Z_58DC4081_AE92_424B_B1A2_D2B17F1F71F5_.wvu.FilterData" localSheetId="1" hidden="1">'таблица (3)'!$A$13:$Y$577</definedName>
    <definedName name="Z_592D04F1_B837_428D_AA1A_36A619C8AB34_.wvu.FilterData" localSheetId="0" hidden="1">'4'!$E$4:$F$6</definedName>
    <definedName name="Z_592D04F1_B837_428D_AA1A_36A619C8AB34_.wvu.FilterData" localSheetId="1" hidden="1">'таблица (3)'!$N$6:$Q$8</definedName>
    <definedName name="Z_5932C5B6_2C7B_4675_BAB0_144F62720243_.wvu.FilterData" localSheetId="0" hidden="1">'4'!$A$11:$H$442</definedName>
    <definedName name="Z_5932C5B6_2C7B_4675_BAB0_144F62720243_.wvu.FilterData" localSheetId="1" hidden="1">'таблица (3)'!$A$13:$Y$577</definedName>
    <definedName name="Z_595878B3_BA73_4DF5_AAC9_84F8647D8F41_.wvu.FilterData" localSheetId="0" hidden="1">'4'!$A$6:$H$440</definedName>
    <definedName name="Z_595878B3_BA73_4DF5_AAC9_84F8647D8F41_.wvu.FilterData" localSheetId="1" hidden="1">'таблица (3)'!$A$8:$Y$575</definedName>
    <definedName name="Z_5A14BFE0_A8F0_4CA1_9DF7_6E8D2B283888_.wvu.FilterData" localSheetId="0" hidden="1">'4'!$A$6:$H$442</definedName>
    <definedName name="Z_5A14BFE0_A8F0_4CA1_9DF7_6E8D2B283888_.wvu.FilterData" localSheetId="1" hidden="1">'таблица (3)'!$A$8:$Y$577</definedName>
    <definedName name="Z_5A19CC29_85FF_4490_A700_1CB0220B2AC1_.wvu.FilterData" localSheetId="0" hidden="1">'4'!$E$4:$F$5</definedName>
    <definedName name="Z_5A19CC29_85FF_4490_A700_1CB0220B2AC1_.wvu.FilterData" localSheetId="1" hidden="1">'таблица (3)'!$N$6:$O$7</definedName>
    <definedName name="Z_5B4995E4_E1F6_434C_9690_C8EA84F999F4_.wvu.FilterData" localSheetId="0" hidden="1">'4'!$A$6:$H$465</definedName>
    <definedName name="Z_5B4995E4_E1F6_434C_9690_C8EA84F999F4_.wvu.FilterData" localSheetId="1" hidden="1">'таблица (3)'!$A$8:$Y$579</definedName>
    <definedName name="Z_5BC2E90D_B4A2_4F61_8E45_043F120353D8_.wvu.FilterData" localSheetId="0" hidden="1">'4'!$A$6:$H$442</definedName>
    <definedName name="Z_5BC2E90D_B4A2_4F61_8E45_043F120353D8_.wvu.FilterData" localSheetId="1" hidden="1">'таблица (3)'!$A$8:$Y$577</definedName>
    <definedName name="Z_5BF5A5D1_D13B_46E4_9534_19A5DFAA8318_.wvu.FilterData" localSheetId="0" hidden="1">'4'!$A$6:$H$465</definedName>
    <definedName name="Z_5C2758FE_0A66_4AB0_8647_9AAA8D86AD99_.wvu.FilterData" localSheetId="0" hidden="1">'4'!$A$11:$H$442</definedName>
    <definedName name="Z_5C2758FE_0A66_4AB0_8647_9AAA8D86AD99_.wvu.FilterData" localSheetId="1" hidden="1">'таблица (3)'!$A$13:$Y$577</definedName>
    <definedName name="Z_5D571520_3D45_4923_8A72_BCD82C61B020_.wvu.FilterData" localSheetId="0" hidden="1">'4'!$A$6:$H$442</definedName>
    <definedName name="Z_5D571520_3D45_4923_8A72_BCD82C61B020_.wvu.FilterData" localSheetId="1" hidden="1">'таблица (3)'!$A$8:$Y$577</definedName>
    <definedName name="Z_5DDAC908_D507_4769_ACF2_3FE5D0C4440B_.wvu.FilterData" localSheetId="0" hidden="1">'4'!$A$11:$H$290</definedName>
    <definedName name="Z_5DDAC908_D507_4769_ACF2_3FE5D0C4440B_.wvu.FilterData" localSheetId="1" hidden="1">'таблица (3)'!$A$13:$Y$367</definedName>
    <definedName name="Z_5E72FD44_1247_482E_A3BC_9C0FFCCE68A9_.wvu.FilterData" localSheetId="0" hidden="1">'4'!$A$6:$H$465</definedName>
    <definedName name="Z_5F61645C_4100_45A4_8F4B_E608A28411BF_.wvu.FilterData" localSheetId="0" hidden="1">'4'!$A$6:$H$442</definedName>
    <definedName name="Z_5F61645C_4100_45A4_8F4B_E608A28411BF_.wvu.FilterData" localSheetId="1" hidden="1">'таблица (3)'!$A$8:$Y$577</definedName>
    <definedName name="Z_5F996F13_2E9B_4E0D_9329_FEA204652BF0_.wvu.FilterData" localSheetId="0" hidden="1">'4'!$A$6:$H$465</definedName>
    <definedName name="Z_60337063_9973_4C39_8414_846775FFB178_.wvu.FilterData" localSheetId="0" hidden="1">'4'!$A$6:$H$442</definedName>
    <definedName name="Z_60337063_9973_4C39_8414_846775FFB178_.wvu.FilterData" localSheetId="1" hidden="1">'таблица (3)'!$A$8:$Y$577</definedName>
    <definedName name="Z_605C89FA_8F73_4129_BFB3_371E4E6E7CDC_.wvu.FilterData" localSheetId="0" hidden="1">'4'!$A$6:$H$442</definedName>
    <definedName name="Z_605C89FA_8F73_4129_BFB3_371E4E6E7CDC_.wvu.FilterData" localSheetId="1" hidden="1">'таблица (3)'!$A$8:$Y$577</definedName>
    <definedName name="Z_6078A3A4_AE21_4A1E_A45B_2C5E34E5851D_.wvu.FilterData" localSheetId="0" hidden="1">'4'!$A$6:$H$442</definedName>
    <definedName name="Z_6078A3A4_AE21_4A1E_A45B_2C5E34E5851D_.wvu.FilterData" localSheetId="1" hidden="1">'таблица (3)'!$A$8:$Y$577</definedName>
    <definedName name="Z_608C7BD1_DE6D_4495_BF45_76B45C4F8E41_.wvu.FilterData" localSheetId="0" hidden="1">'4'!$A$6:$H$442</definedName>
    <definedName name="Z_608C7BD1_DE6D_4495_BF45_76B45C4F8E41_.wvu.FilterData" localSheetId="1" hidden="1">'таблица (3)'!$A$8:$Y$577</definedName>
    <definedName name="Z_609D9B2B_94B6_4602_9A01_C4F949425FD7_.wvu.FilterData" localSheetId="0" hidden="1">'4'!$A$6:$H$440</definedName>
    <definedName name="Z_609D9B2B_94B6_4602_9A01_C4F949425FD7_.wvu.FilterData" localSheetId="1" hidden="1">'таблица (3)'!$A$8:$Y$575</definedName>
    <definedName name="Z_60C0B8CF_81BC_4D62_B7B1_06158FAF842A_.wvu.FilterData" localSheetId="0" hidden="1">'4'!$E$4:$F$5</definedName>
    <definedName name="Z_60C0B8CF_81BC_4D62_B7B1_06158FAF842A_.wvu.FilterData" localSheetId="1" hidden="1">'таблица (3)'!$N$6:$O$7</definedName>
    <definedName name="Z_6136AC7C_55C8_4423_9923_A5C5669FBA68_.wvu.FilterData" localSheetId="0" hidden="1">'4'!$A$6:$H$6</definedName>
    <definedName name="Z_6136AC7C_55C8_4423_9923_A5C5669FBA68_.wvu.FilterData" localSheetId="1" hidden="1">'таблица (3)'!$A$8:$Y$8</definedName>
    <definedName name="Z_6164BB29_BD5C_4EDA_9D6A_F044E5454A06_.wvu.FilterData" localSheetId="0" hidden="1">'4'!$A$6:$H$440</definedName>
    <definedName name="Z_6164BB29_BD5C_4EDA_9D6A_F044E5454A06_.wvu.FilterData" localSheetId="1" hidden="1">'таблица (3)'!$A$8:$Y$575</definedName>
    <definedName name="Z_61BD8820_8F90_41B5_A338_46DAD87C14D8_.wvu.FilterData" localSheetId="0" hidden="1">'4'!$A$6:$H$442</definedName>
    <definedName name="Z_61BD8820_8F90_41B5_A338_46DAD87C14D8_.wvu.FilterData" localSheetId="1" hidden="1">'таблица (3)'!$A$8:$Y$577</definedName>
    <definedName name="Z_61C0F7FD_3C63_45A4_A22B_EF28DC643140_.wvu.FilterData" localSheetId="0" hidden="1">'4'!$A$6:$H$440</definedName>
    <definedName name="Z_61C0F7FD_3C63_45A4_A22B_EF28DC643140_.wvu.FilterData" localSheetId="1" hidden="1">'таблица (3)'!$A$8:$Y$575</definedName>
    <definedName name="Z_6223F86D_E0F5_490A_8A5D_11505CE4D8F4_.wvu.FilterData" localSheetId="0" hidden="1">'4'!$A$6:$H$443</definedName>
    <definedName name="Z_6223F86D_E0F5_490A_8A5D_11505CE4D8F4_.wvu.FilterData" localSheetId="1" hidden="1">'таблица (3)'!$A$8:$Y$578</definedName>
    <definedName name="Z_624275DD_14B9_40E3_9E63_142C19AB021D_.wvu.FilterData" localSheetId="0" hidden="1">'4'!$A$6:$H$440</definedName>
    <definedName name="Z_624275DD_14B9_40E3_9E63_142C19AB021D_.wvu.FilterData" localSheetId="1" hidden="1">'таблица (3)'!$A$8:$Y$575</definedName>
    <definedName name="Z_6245CD02_ADA1_4D50_BA62_DB6B32AEBF96_.wvu.FilterData" localSheetId="0" hidden="1">'4'!$A$6:$H$442</definedName>
    <definedName name="Z_6245CD02_ADA1_4D50_BA62_DB6B32AEBF96_.wvu.FilterData" localSheetId="1" hidden="1">'таблица (3)'!$A$8:$Y$577</definedName>
    <definedName name="Z_62BD264C_F806_442C_B234_848719DB25EA_.wvu.FilterData" localSheetId="0" hidden="1">'4'!$F$4:$F$440</definedName>
    <definedName name="Z_62BD264C_F806_442C_B234_848719DB25EA_.wvu.FilterData" localSheetId="1" hidden="1">'таблица (3)'!$O$6:$Q$575</definedName>
    <definedName name="Z_62CD70DA_E441_40C8_97E1_48BBB81CEA73_.wvu.FilterData" localSheetId="0" hidden="1">'4'!$A$6:$CD$486</definedName>
    <definedName name="Z_62CD70DA_E441_40C8_97E1_48BBB81CEA73_.wvu.FilterData" localSheetId="1" hidden="1">'таблица (3)'!$A$8:$Y$579</definedName>
    <definedName name="Z_62CD70DA_E441_40C8_97E1_48BBB81CEA73_.wvu.PrintArea" localSheetId="0" hidden="1">'4'!$A$1:$H$466</definedName>
    <definedName name="Z_62CD70DA_E441_40C8_97E1_48BBB81CEA73_.wvu.PrintArea" localSheetId="1" hidden="1">'таблица (3)'!$A$1:$Y$581</definedName>
    <definedName name="Z_62CD70DA_E441_40C8_97E1_48BBB81CEA73_.wvu.PrintTitles" localSheetId="0" hidden="1">'4'!$3:$6</definedName>
    <definedName name="Z_62CD70DA_E441_40C8_97E1_48BBB81CEA73_.wvu.Rows" localSheetId="0" hidden="1">'4'!$5:$5</definedName>
    <definedName name="Z_62CD70DA_E441_40C8_97E1_48BBB81CEA73_.wvu.Rows" localSheetId="1" hidden="1">'таблица (3)'!$7:$7</definedName>
    <definedName name="Z_62CE08F4_838C_4E48_9E3E_AE71C290F497_.wvu.FilterData" localSheetId="0" hidden="1">'4'!$A$6:$H$442</definedName>
    <definedName name="Z_62CE08F4_838C_4E48_9E3E_AE71C290F497_.wvu.FilterData" localSheetId="1" hidden="1">'таблица (3)'!$A$8:$Y$577</definedName>
    <definedName name="Z_62DABDB0_B85F_4C47_AB4E_79257AEE56E8_.wvu.FilterData" localSheetId="0" hidden="1">'4'!$A$6:$H$442</definedName>
    <definedName name="Z_62DABDB0_B85F_4C47_AB4E_79257AEE56E8_.wvu.FilterData" localSheetId="1" hidden="1">'таблица (3)'!$A$8:$W$577</definedName>
    <definedName name="Z_63451275_314B_4B90_A99E_C411D8FC9A03_.wvu.FilterData" localSheetId="0" hidden="1">'4'!$A$6:$H$442</definedName>
    <definedName name="Z_63451275_314B_4B90_A99E_C411D8FC9A03_.wvu.FilterData" localSheetId="1" hidden="1">'таблица (3)'!$A$8:$Y$577</definedName>
    <definedName name="Z_63DF8AB8_01F4_49A0_A317_A640D386AB06_.wvu.FilterData" localSheetId="0" hidden="1">'4'!$A$6:$H$442</definedName>
    <definedName name="Z_63DF8AB8_01F4_49A0_A317_A640D386AB06_.wvu.FilterData" localSheetId="1" hidden="1">'таблица (3)'!$A$8:$Y$577</definedName>
    <definedName name="Z_63F35ED8_E1C5_4DC4_87D5_3C6C48E07766_.wvu.FilterData" localSheetId="0" hidden="1">'4'!$A$6:$H$440</definedName>
    <definedName name="Z_63F35ED8_E1C5_4DC4_87D5_3C6C48E07766_.wvu.FilterData" localSheetId="1" hidden="1">'таблица (3)'!$A$8:$Y$575</definedName>
    <definedName name="Z_648E326C_E1D4_4C14_AE4E_7823741106EA_.wvu.FilterData" localSheetId="0" hidden="1">'4'!$A$6:$H$442</definedName>
    <definedName name="Z_648E326C_E1D4_4C14_AE4E_7823741106EA_.wvu.FilterData" localSheetId="1" hidden="1">'таблица (3)'!$A$8:$Y$577</definedName>
    <definedName name="Z_64AA4C38_265E_4070_B7B5_3BFEDA4EDB4B_.wvu.FilterData" localSheetId="0" hidden="1">'4'!$A$6:$H$443</definedName>
    <definedName name="Z_64AA4C38_265E_4070_B7B5_3BFEDA4EDB4B_.wvu.FilterData" localSheetId="1" hidden="1">'таблица (3)'!$A$8:$Y$578</definedName>
    <definedName name="Z_64ECAA2E_787B_4F21_9C09_ED5C8D234583_.wvu.FilterData" localSheetId="0" hidden="1">'4'!$A$6:$H$440</definedName>
    <definedName name="Z_64ECAA2E_787B_4F21_9C09_ED5C8D234583_.wvu.FilterData" localSheetId="1" hidden="1">'таблица (3)'!$A$8:$Y$575</definedName>
    <definedName name="Z_65A4B571_D170_4A2D_810D_2E1152FC98DB_.wvu.FilterData" localSheetId="0" hidden="1">'4'!$A$6:$G$442</definedName>
    <definedName name="Z_65A4B571_D170_4A2D_810D_2E1152FC98DB_.wvu.FilterData" localSheetId="1" hidden="1">'таблица (3)'!$A$8:$U$577</definedName>
    <definedName name="Z_65C96E96_DAB7_4291_A9BA_7C1C069AD79D_.wvu.FilterData" localSheetId="0" hidden="1">'4'!$A$6:$H$440</definedName>
    <definedName name="Z_65C96E96_DAB7_4291_A9BA_7C1C069AD79D_.wvu.FilterData" localSheetId="1" hidden="1">'таблица (3)'!$A$8:$Y$575</definedName>
    <definedName name="Z_65ED2F8A_49F9_40F7_9951_72F03280BD68_.wvu.FilterData" localSheetId="0" hidden="1">'4'!$A$6:$H$442</definedName>
    <definedName name="Z_65ED2F8A_49F9_40F7_9951_72F03280BD68_.wvu.FilterData" localSheetId="1" hidden="1">'таблица (3)'!$A$8:$Y$577</definedName>
    <definedName name="Z_662E77E7_1ABE_41E5_8B9C_7C88022A4ABB_.wvu.FilterData" localSheetId="0" hidden="1">'4'!$A$6:$H$442</definedName>
    <definedName name="Z_662E77E7_1ABE_41E5_8B9C_7C88022A4ABB_.wvu.FilterData" localSheetId="1" hidden="1">'таблица (3)'!$A$8:$Y$577</definedName>
    <definedName name="Z_6630321C_9E21_4C5B_8CF4_42AD506F14F1_.wvu.FilterData" localSheetId="0" hidden="1">'4'!$A$6:$G$442</definedName>
    <definedName name="Z_6630321C_9E21_4C5B_8CF4_42AD506F14F1_.wvu.FilterData" localSheetId="1" hidden="1">'таблица (3)'!$A$8:$U$577</definedName>
    <definedName name="Z_66E1F1A3_53C7_46BD_A3F9_1B453A1B9E04_.wvu.FilterData" localSheetId="0" hidden="1">'4'!$A$6:$H$465</definedName>
    <definedName name="Z_6726825C_D85C_4502_8DAD_741388E6BD94_.wvu.FilterData" localSheetId="0" hidden="1">'4'!$A$5:$H$442</definedName>
    <definedName name="Z_6726825C_D85C_4502_8DAD_741388E6BD94_.wvu.FilterData" localSheetId="1" hidden="1">'таблица (3)'!$A$7:$Y$577</definedName>
    <definedName name="Z_673CAB65_41EE_480E_AD8F_FAA9D92E8923_.wvu.FilterData" localSheetId="0" hidden="1">'4'!$A$11:$H$442</definedName>
    <definedName name="Z_673CAB65_41EE_480E_AD8F_FAA9D92E8923_.wvu.FilterData" localSheetId="1" hidden="1">'таблица (3)'!$A$13:$Y$577</definedName>
    <definedName name="Z_67A39DD7_5D76_4FDA_B001_7A9F4D86EFED_.wvu.Cols" localSheetId="0" hidden="1">'4'!#REF!,'4'!#REF!,'4'!#REF!,'4'!#REF!</definedName>
    <definedName name="Z_67A39DD7_5D76_4FDA_B001_7A9F4D86EFED_.wvu.FilterData" localSheetId="0" hidden="1">'4'!$A$6:$H$465</definedName>
    <definedName name="Z_67A39DD7_5D76_4FDA_B001_7A9F4D86EFED_.wvu.FilterData" localSheetId="1" hidden="1">'таблица (3)'!$A$8:$Y$579</definedName>
    <definedName name="Z_67A39DD7_5D76_4FDA_B001_7A9F4D86EFED_.wvu.PrintArea" localSheetId="0" hidden="1">'4'!$A$1:$I$470</definedName>
    <definedName name="Z_67A39DD7_5D76_4FDA_B001_7A9F4D86EFED_.wvu.PrintArea" localSheetId="1" hidden="1">'таблица (3)'!$A$1:$Y$581</definedName>
    <definedName name="Z_67A39DD7_5D76_4FDA_B001_7A9F4D86EFED_.wvu.PrintTitles" localSheetId="0" hidden="1">'4'!$3:$6</definedName>
    <definedName name="Z_67A39DD7_5D76_4FDA_B001_7A9F4D86EFED_.wvu.Rows" localSheetId="0" hidden="1">'4'!$5:$5</definedName>
    <definedName name="Z_67A39DD7_5D76_4FDA_B001_7A9F4D86EFED_.wvu.Rows" localSheetId="1" hidden="1">'таблица (3)'!$7:$7</definedName>
    <definedName name="Z_6841E40B_4AF2_4524_B12C_6C7D3D6480DE_.wvu.FilterData" localSheetId="0" hidden="1">'4'!$A$6:$H$465</definedName>
    <definedName name="Z_688E174E_8D64_47EF_8EE8_20729967382F_.wvu.FilterData" localSheetId="0" hidden="1">'4'!$A$6:$H$443</definedName>
    <definedName name="Z_688E174E_8D64_47EF_8EE8_20729967382F_.wvu.FilterData" localSheetId="1" hidden="1">'таблица (3)'!$A$8:$Y$578</definedName>
    <definedName name="Z_68C5EB57_28A1_4036_BBC1_FCB29C8105BF_.wvu.FilterData" localSheetId="0" hidden="1">'4'!$A$6:$H$6</definedName>
    <definedName name="Z_68C5EB57_28A1_4036_BBC1_FCB29C8105BF_.wvu.FilterData" localSheetId="1" hidden="1">'таблица (3)'!$A$8:$Y$8</definedName>
    <definedName name="Z_697AF606_748D_4C8A_B992_0F17DA49B4FE_.wvu.FilterData" localSheetId="0" hidden="1">'4'!#REF!</definedName>
    <definedName name="Z_697AF606_748D_4C8A_B992_0F17DA49B4FE_.wvu.FilterData" localSheetId="1" hidden="1">'таблица (3)'!#REF!</definedName>
    <definedName name="Z_6996D4AE_A972_4E66_98C6_59072E6017AA_.wvu.FilterData" localSheetId="0" hidden="1">'4'!$A$6:$H$465</definedName>
    <definedName name="Z_699B5F66_254F_44DE_9B00_643B07081839_.wvu.FilterData" localSheetId="0" hidden="1">'4'!$A$6:$H$442</definedName>
    <definedName name="Z_699B5F66_254F_44DE_9B00_643B07081839_.wvu.FilterData" localSheetId="1" hidden="1">'таблица (3)'!$A$8:$Y$577</definedName>
    <definedName name="Z_69A9D96E_7031_4B4D_AE0F_0CFACF4DDC52_.wvu.FilterData" localSheetId="0" hidden="1">'4'!$A$6:$H$442</definedName>
    <definedName name="Z_69A9D96E_7031_4B4D_AE0F_0CFACF4DDC52_.wvu.FilterData" localSheetId="1" hidden="1">'таблица (3)'!$A$8:$Y$577</definedName>
    <definedName name="Z_6A23BB6B_4562_4A02_95A4_2ECE1C134115_.wvu.FilterData" localSheetId="0" hidden="1">'4'!$A$6:$H$442</definedName>
    <definedName name="Z_6A23BB6B_4562_4A02_95A4_2ECE1C134115_.wvu.FilterData" localSheetId="1" hidden="1">'таблица (3)'!$A$8:$Y$577</definedName>
    <definedName name="Z_6ADB54BD_A65E_4E64_A5F2_DE007AC80E37_.wvu.FilterData" localSheetId="0" hidden="1">'4'!$A$6:$H$442</definedName>
    <definedName name="Z_6ADB54BD_A65E_4E64_A5F2_DE007AC80E37_.wvu.FilterData" localSheetId="1" hidden="1">'таблица (3)'!$A$8:$Y$577</definedName>
    <definedName name="Z_6ADF96C5_A28B_4AD6_A1E1_A87EE5CB0B73_.wvu.FilterData" localSheetId="0" hidden="1">'4'!$A$6:$H$440</definedName>
    <definedName name="Z_6ADF96C5_A28B_4AD6_A1E1_A87EE5CB0B73_.wvu.FilterData" localSheetId="1" hidden="1">'таблица (3)'!$A$8:$Y$575</definedName>
    <definedName name="Z_6AE97D27_B193_441D_91D3_E785312F5E56_.wvu.FilterData" localSheetId="0" hidden="1">'4'!$A$6:$H$442</definedName>
    <definedName name="Z_6AE97D27_B193_441D_91D3_E785312F5E56_.wvu.FilterData" localSheetId="1" hidden="1">'таблица (3)'!$A$8:$Y$577</definedName>
    <definedName name="Z_6B4A3783_DB08_4268_9951_4A6AC9239CD1_.wvu.FilterData" localSheetId="0" hidden="1">'4'!$A$6:$H$442</definedName>
    <definedName name="Z_6B4A3783_DB08_4268_9951_4A6AC9239CD1_.wvu.FilterData" localSheetId="1" hidden="1">'таблица (3)'!$A$8:$Y$577</definedName>
    <definedName name="Z_6B53FC73_66B2_4C0A_B012_7374A240389B_.wvu.FilterData" localSheetId="0" hidden="1">'4'!$A$6:$H$442</definedName>
    <definedName name="Z_6B53FC73_66B2_4C0A_B012_7374A240389B_.wvu.FilterData" localSheetId="1" hidden="1">'таблица (3)'!$A$8:$Y$577</definedName>
    <definedName name="Z_6B9B72A8_93E0_4B6A_88DD_26739829554E_.wvu.FilterData" localSheetId="0" hidden="1">'4'!$A$6:$H$6</definedName>
    <definedName name="Z_6B9B72A8_93E0_4B6A_88DD_26739829554E_.wvu.FilterData" localSheetId="1" hidden="1">'таблица (3)'!$A$8:$Y$8</definedName>
    <definedName name="Z_6BA9C8A3_2590_447D_A1EC_31CEFF7A800B_.wvu.FilterData" localSheetId="0" hidden="1">'4'!$A$6:$H$442</definedName>
    <definedName name="Z_6BA9C8A3_2590_447D_A1EC_31CEFF7A800B_.wvu.FilterData" localSheetId="1" hidden="1">'таблица (3)'!$A$8:$Y$577</definedName>
    <definedName name="Z_6C2864C4_E89D_4AFD_8986_47158BDF3BF5_.wvu.FilterData" localSheetId="0" hidden="1">'4'!$A$6:$H$440</definedName>
    <definedName name="Z_6C2864C4_E89D_4AFD_8986_47158BDF3BF5_.wvu.FilterData" localSheetId="1" hidden="1">'таблица (3)'!$A$8:$Y$575</definedName>
    <definedName name="Z_6CA750CC_E001_4403_984F_22EB55133D5B_.wvu.FilterData" localSheetId="0" hidden="1">'4'!#REF!</definedName>
    <definedName name="Z_6CA750CC_E001_4403_984F_22EB55133D5B_.wvu.FilterData" localSheetId="1" hidden="1">'таблица (3)'!#REF!</definedName>
    <definedName name="Z_6CDE69F2_55B8_43C4_B56C_137BCD65C8BC_.wvu.Cols" localSheetId="0" hidden="1">'4'!#REF!,'4'!#REF!,'4'!#REF!,'4'!#REF!</definedName>
    <definedName name="Z_6CDE69F2_55B8_43C4_B56C_137BCD65C8BC_.wvu.FilterData" localSheetId="0" hidden="1">'4'!$A$6:$H$465</definedName>
    <definedName name="Z_6CDE69F2_55B8_43C4_B56C_137BCD65C8BC_.wvu.FilterData" localSheetId="1" hidden="1">'таблица (3)'!$A$8:$Y$579</definedName>
    <definedName name="Z_6CDE69F2_55B8_43C4_B56C_137BCD65C8BC_.wvu.PrintArea" localSheetId="0" hidden="1">'4'!$A$1:$I$470</definedName>
    <definedName name="Z_6CDE69F2_55B8_43C4_B56C_137BCD65C8BC_.wvu.PrintArea" localSheetId="1" hidden="1">'таблица (3)'!$A$1:$Y$581</definedName>
    <definedName name="Z_6CDE69F2_55B8_43C4_B56C_137BCD65C8BC_.wvu.PrintTitles" localSheetId="0" hidden="1">'4'!$3:$6</definedName>
    <definedName name="Z_6CDE69F2_55B8_43C4_B56C_137BCD65C8BC_.wvu.Rows" localSheetId="0" hidden="1">'4'!$5:$5</definedName>
    <definedName name="Z_6CDE69F2_55B8_43C4_B56C_137BCD65C8BC_.wvu.Rows" localSheetId="1" hidden="1">'таблица (3)'!$7:$7</definedName>
    <definedName name="Z_6CDEBE6E_644A_4CE1_89C8_D87E1ED8040F_.wvu.FilterData" localSheetId="0" hidden="1">'4'!$A$6:$H$6</definedName>
    <definedName name="Z_6CDEBE6E_644A_4CE1_89C8_D87E1ED8040F_.wvu.FilterData" localSheetId="1" hidden="1">'таблица (3)'!$A$8:$Y$8</definedName>
    <definedName name="Z_6CDFC4A7_C66E_49A4_8886_4747F7652897_.wvu.FilterData" localSheetId="0" hidden="1">'4'!$A$6:$H$6</definedName>
    <definedName name="Z_6CDFC4A7_C66E_49A4_8886_4747F7652897_.wvu.FilterData" localSheetId="1" hidden="1">'таблица (3)'!$A$8:$Y$8</definedName>
    <definedName name="Z_6D4DEE7D_AC19_418B_AE25_C9FD537BC762_.wvu.FilterData" localSheetId="0" hidden="1">'4'!$A$6:$H$465</definedName>
    <definedName name="Z_6D4DEE7D_AC19_418B_AE25_C9FD537BC762_.wvu.FilterData" localSheetId="1" hidden="1">'таблица (3)'!$A$8:$Y$579</definedName>
    <definedName name="Z_6D4DEE7D_AC19_418B_AE25_C9FD537BC762_.wvu.PrintArea" localSheetId="0" hidden="1">'4'!$A$1:$H$466</definedName>
    <definedName name="Z_6D4DEE7D_AC19_418B_AE25_C9FD537BC762_.wvu.PrintArea" localSheetId="1" hidden="1">'таблица (3)'!$A$1:$Y$581</definedName>
    <definedName name="Z_6D4DEE7D_AC19_418B_AE25_C9FD537BC762_.wvu.Rows" localSheetId="0" hidden="1">'4'!$5:$5</definedName>
    <definedName name="Z_6D4DEE7D_AC19_418B_AE25_C9FD537BC762_.wvu.Rows" localSheetId="1" hidden="1">'таблица (3)'!$7:$7</definedName>
    <definedName name="Z_6D5FED3C_C3F3_4445_AE08_7EA7EBC0BC17_.wvu.FilterData" localSheetId="0" hidden="1">'4'!$A$6:$H$440</definedName>
    <definedName name="Z_6D5FED3C_C3F3_4445_AE08_7EA7EBC0BC17_.wvu.FilterData" localSheetId="1" hidden="1">'таблица (3)'!$A$8:$Y$575</definedName>
    <definedName name="Z_6E24DC0F_87C7_400F_BBE6_3F7451B6C08D_.wvu.FilterData" localSheetId="0" hidden="1">'4'!$A$6:$H$442</definedName>
    <definedName name="Z_6E24DC0F_87C7_400F_BBE6_3F7451B6C08D_.wvu.FilterData" localSheetId="1" hidden="1">'таблица (3)'!$A$8:$Y$577</definedName>
    <definedName name="Z_6F24A0EE_360C_45EA_BF9A_2FFF10F980E6_.wvu.FilterData" localSheetId="0" hidden="1">'4'!$A$11:$H$442</definedName>
    <definedName name="Z_6F24A0EE_360C_45EA_BF9A_2FFF10F980E6_.wvu.FilterData" localSheetId="1" hidden="1">'таблица (3)'!$A$13:$Y$577</definedName>
    <definedName name="Z_6F5D705F_EDF2_467C_8AC2_F9B660359584_.wvu.FilterData" localSheetId="0" hidden="1">'4'!$A$6:$H$443</definedName>
    <definedName name="Z_6F5D705F_EDF2_467C_8AC2_F9B660359584_.wvu.FilterData" localSheetId="1" hidden="1">'таблица (3)'!$A$8:$Y$578</definedName>
    <definedName name="Z_6F7DED2B_592B_461A_9922_D8E1E8BA060B_.wvu.FilterData" localSheetId="0" hidden="1">'4'!$A$6:$H$443</definedName>
    <definedName name="Z_6F7DED2B_592B_461A_9922_D8E1E8BA060B_.wvu.FilterData" localSheetId="1" hidden="1">'таблица (3)'!$A$8:$Y$578</definedName>
    <definedName name="Z_700CB23B_814A_4500_B79A_B6C53650CBE0_.wvu.FilterData" localSheetId="0" hidden="1">'4'!$A$6:$H$465</definedName>
    <definedName name="Z_704C24B7_1E14_43F1_BCCB_10B87D6581AD_.wvu.FilterData" localSheetId="0" hidden="1">'4'!#REF!</definedName>
    <definedName name="Z_704C24B7_1E14_43F1_BCCB_10B87D6581AD_.wvu.FilterData" localSheetId="1" hidden="1">'таблица (3)'!#REF!</definedName>
    <definedName name="Z_712959AE_7235_4A19_8093_495740F5DB86_.wvu.FilterData" localSheetId="0" hidden="1">'4'!$A$6:$G$442</definedName>
    <definedName name="Z_712959AE_7235_4A19_8093_495740F5DB86_.wvu.FilterData" localSheetId="1" hidden="1">'таблица (3)'!$A$8:$R$577</definedName>
    <definedName name="Z_714C92A3_9A71_4646_853A_E0D84DD17C98_.wvu.FilterData" localSheetId="0" hidden="1">'4'!$A$6:$H$440</definedName>
    <definedName name="Z_714C92A3_9A71_4646_853A_E0D84DD17C98_.wvu.FilterData" localSheetId="1" hidden="1">'таблица (3)'!$A$8:$Y$575</definedName>
    <definedName name="Z_715421B6_6FFF_4DC2_B5A6_009483F198C7_.wvu.FilterData" localSheetId="0" hidden="1">'4'!$A$6:$H$6</definedName>
    <definedName name="Z_715421B6_6FFF_4DC2_B5A6_009483F198C7_.wvu.FilterData" localSheetId="1" hidden="1">'таблица (3)'!$A$8:$Y$8</definedName>
    <definedName name="Z_7163C00E_5486_47A7_848C_89C024620531_.wvu.FilterData" localSheetId="0" hidden="1">'4'!$A$6:$H$442</definedName>
    <definedName name="Z_7163C00E_5486_47A7_848C_89C024620531_.wvu.FilterData" localSheetId="1" hidden="1">'таблица (3)'!$A$8:$Y$577</definedName>
    <definedName name="Z_71773B6E_F69D_4B8A_B0C6_E78DF23728C1_.wvu.FilterData" localSheetId="0" hidden="1">'4'!$A$6:$H$440</definedName>
    <definedName name="Z_71773B6E_F69D_4B8A_B0C6_E78DF23728C1_.wvu.FilterData" localSheetId="1" hidden="1">'таблица (3)'!$A$8:$Y$575</definedName>
    <definedName name="Z_718D9A93_1D4E_4CAB_9238_B69B66B63BA5_.wvu.FilterData" localSheetId="0" hidden="1">'4'!$A$6:$H$442</definedName>
    <definedName name="Z_718D9A93_1D4E_4CAB_9238_B69B66B63BA5_.wvu.FilterData" localSheetId="1" hidden="1">'таблица (3)'!$A$8:$Y$577</definedName>
    <definedName name="Z_71E88801_1A6A_4242_9BCB_3CFA74731C7A_.wvu.FilterData" localSheetId="0" hidden="1">'4'!$A$6:$H$443</definedName>
    <definedName name="Z_71E88801_1A6A_4242_9BCB_3CFA74731C7A_.wvu.FilterData" localSheetId="1" hidden="1">'таблица (3)'!$A$8:$Y$578</definedName>
    <definedName name="Z_71FC60E2_0EEB_43BD_856C_A7C3472357E1_.wvu.FilterData" localSheetId="0" hidden="1">'4'!$A$5:$H$442</definedName>
    <definedName name="Z_71FC60E2_0EEB_43BD_856C_A7C3472357E1_.wvu.FilterData" localSheetId="1" hidden="1">'таблица (3)'!$A$7:$Y$577</definedName>
    <definedName name="Z_7285B161_8E6F_4523_86C8_57F3A88FAB2D_.wvu.FilterData" localSheetId="0" hidden="1">'4'!$A$6:$H$442</definedName>
    <definedName name="Z_7285B161_8E6F_4523_86C8_57F3A88FAB2D_.wvu.FilterData" localSheetId="1" hidden="1">'таблица (3)'!$A$8:$Y$577</definedName>
    <definedName name="Z_728B5D93_CFB6_4518_9398_5443BA899DC8_.wvu.FilterData" localSheetId="0" hidden="1">'4'!$A$6:$H$440</definedName>
    <definedName name="Z_728B5D93_CFB6_4518_9398_5443BA899DC8_.wvu.FilterData" localSheetId="1" hidden="1">'таблица (3)'!$A$8:$Y$575</definedName>
    <definedName name="Z_736C43B8_03AD_4498_B5F6_187DC53FC2B4_.wvu.FilterData" localSheetId="0" hidden="1">'4'!$A$6:$H$442</definedName>
    <definedName name="Z_736C43B8_03AD_4498_B5F6_187DC53FC2B4_.wvu.FilterData" localSheetId="1" hidden="1">'таблица (3)'!$A$8:$Y$577</definedName>
    <definedName name="Z_7388A394_3814_4154_B708_C10DFC904EB6_.wvu.FilterData" localSheetId="0" hidden="1">'4'!$A$6:$H$465</definedName>
    <definedName name="Z_73B7660B_3019_4DA4_8B34_52B5B5C2EA9F_.wvu.FilterData" localSheetId="0" hidden="1">'4'!$A$6:$H$442</definedName>
    <definedName name="Z_73B7660B_3019_4DA4_8B34_52B5B5C2EA9F_.wvu.FilterData" localSheetId="1" hidden="1">'таблица (3)'!$A$8:$Y$577</definedName>
    <definedName name="Z_74037A90_281C_4E48_A15C_6C5F9AD6AF8D_.wvu.FilterData" localSheetId="0" hidden="1">'4'!$A$6:$H$442</definedName>
    <definedName name="Z_74037A90_281C_4E48_A15C_6C5F9AD6AF8D_.wvu.FilterData" localSheetId="1" hidden="1">'таблица (3)'!$A$8:$Y$577</definedName>
    <definedName name="Z_742FA4E5_E97D_481B_AC0C_B3CBB6444CF7_.wvu.FilterData" localSheetId="0" hidden="1">'4'!$A$6:$H$442</definedName>
    <definedName name="Z_742FA4E5_E97D_481B_AC0C_B3CBB6444CF7_.wvu.FilterData" localSheetId="1" hidden="1">'таблица (3)'!$A$8:$Y$577</definedName>
    <definedName name="Z_74C26664_1CF8_4AA6_B47C_EBB5D6B90FD1_.wvu.FilterData" localSheetId="0" hidden="1">'4'!$A$5:$H$442</definedName>
    <definedName name="Z_74C26664_1CF8_4AA6_B47C_EBB5D6B90FD1_.wvu.FilterData" localSheetId="1" hidden="1">'таблица (3)'!$A$7:$Y$577</definedName>
    <definedName name="Z_75255220_5BD2_4E0D_A3A4_8BB0F7380671_.wvu.FilterData" localSheetId="0" hidden="1">'4'!$A$6:$H$442</definedName>
    <definedName name="Z_75255220_5BD2_4E0D_A3A4_8BB0F7380671_.wvu.FilterData" localSheetId="1" hidden="1">'таблица (3)'!$A$8:$Y$577</definedName>
    <definedName name="Z_753F56CC_DAF8_472F_B298_646BC7358067_.wvu.FilterData" localSheetId="0" hidden="1">'4'!$A$6:$H$465</definedName>
    <definedName name="Z_753F56CC_DAF8_472F_B298_646BC7358067_.wvu.FilterData" localSheetId="1" hidden="1">'таблица (3)'!$A$8:$Y$579</definedName>
    <definedName name="Z_753F56CC_DAF8_472F_B298_646BC7358067_.wvu.PrintArea" localSheetId="0" hidden="1">'4'!$A$1:$H$466</definedName>
    <definedName name="Z_753F56CC_DAF8_472F_B298_646BC7358067_.wvu.PrintArea" localSheetId="1" hidden="1">'таблица (3)'!$A$1:$Y$581</definedName>
    <definedName name="Z_753F56CC_DAF8_472F_B298_646BC7358067_.wvu.Rows" localSheetId="0" hidden="1">'4'!$5:$5</definedName>
    <definedName name="Z_753F56CC_DAF8_472F_B298_646BC7358067_.wvu.Rows" localSheetId="1" hidden="1">'таблица (3)'!$7:$7</definedName>
    <definedName name="Z_7553BF7A_E396_457D_90EE_B5E9219F1A53_.wvu.FilterData" localSheetId="0" hidden="1">'4'!$A$6:$H$440</definedName>
    <definedName name="Z_7553BF7A_E396_457D_90EE_B5E9219F1A53_.wvu.FilterData" localSheetId="1" hidden="1">'таблица (3)'!$A$8:$Y$575</definedName>
    <definedName name="Z_75E95308_517A_40AF_A1B4_823F3C7F53AF_.wvu.FilterData" localSheetId="0" hidden="1">'4'!$A$6:$H$442</definedName>
    <definedName name="Z_75E95308_517A_40AF_A1B4_823F3C7F53AF_.wvu.FilterData" localSheetId="1" hidden="1">'таблица (3)'!$A$8:$Y$577</definedName>
    <definedName name="Z_7664FA2D_3EAD_43D1_A49F_0A651D92B9BF_.wvu.FilterData" localSheetId="0" hidden="1">'4'!$A$6:$H$440</definedName>
    <definedName name="Z_7664FA2D_3EAD_43D1_A49F_0A651D92B9BF_.wvu.FilterData" localSheetId="1" hidden="1">'таблица (3)'!$A$8:$Y$575</definedName>
    <definedName name="Z_76E89E39_6812_4F20_9508_868BDEA9A993_.wvu.FilterData" localSheetId="0" hidden="1">'4'!$A$6:$H$440</definedName>
    <definedName name="Z_76E89E39_6812_4F20_9508_868BDEA9A993_.wvu.FilterData" localSheetId="1" hidden="1">'таблица (3)'!$A$8:$Y$575</definedName>
    <definedName name="Z_779C673E_A8F1_425A_B774_9BAF76671A46_.wvu.FilterData" localSheetId="0" hidden="1">'4'!$A$6:$H$442</definedName>
    <definedName name="Z_779C673E_A8F1_425A_B774_9BAF76671A46_.wvu.FilterData" localSheetId="1" hidden="1">'таблица (3)'!$A$8:$Y$577</definedName>
    <definedName name="Z_77DF2AF1_AF6C_401E_B61F_1248325BA06D_.wvu.FilterData" localSheetId="0" hidden="1">'4'!$A$6:$H$442</definedName>
    <definedName name="Z_77DF2AF1_AF6C_401E_B61F_1248325BA06D_.wvu.FilterData" localSheetId="1" hidden="1">'таблица (3)'!$A$8:$Y$577</definedName>
    <definedName name="Z_77E33B4A_165E_48B8_895F_2AB00258C7A5_.wvu.FilterData" localSheetId="0" hidden="1">'4'!$A$6:$H$6</definedName>
    <definedName name="Z_77E33B4A_165E_48B8_895F_2AB00258C7A5_.wvu.FilterData" localSheetId="1" hidden="1">'таблица (3)'!$A$8:$Y$8</definedName>
    <definedName name="Z_77EF7B42_80D0_4B1A_80C5_14890F98854C_.wvu.FilterData" localSheetId="0" hidden="1">'4'!$A$6:$H$6</definedName>
    <definedName name="Z_77EF7B42_80D0_4B1A_80C5_14890F98854C_.wvu.FilterData" localSheetId="1" hidden="1">'таблица (3)'!$A$8:$Y$8</definedName>
    <definedName name="Z_783C02EC_9152_4A24_835C_02D1BB4EF0B0_.wvu.FilterData" localSheetId="0" hidden="1">'4'!$A$6:$H$440</definedName>
    <definedName name="Z_783C02EC_9152_4A24_835C_02D1BB4EF0B0_.wvu.FilterData" localSheetId="1" hidden="1">'таблица (3)'!$A$8:$Y$575</definedName>
    <definedName name="Z_783EF25B_A732_4E21_A4D1_1806BC877E2C_.wvu.FilterData" localSheetId="0" hidden="1">'4'!$A$6:$H$6</definedName>
    <definedName name="Z_783EF25B_A732_4E21_A4D1_1806BC877E2C_.wvu.FilterData" localSheetId="1" hidden="1">'таблица (3)'!$A$8:$Y$8</definedName>
    <definedName name="Z_7841BBB2_BE5C_4F01_BD5E_B1C3028E7379_.wvu.FilterData" localSheetId="0" hidden="1">'4'!$A$3:$G$442</definedName>
    <definedName name="Z_7841BBB2_BE5C_4F01_BD5E_B1C3028E7379_.wvu.FilterData" localSheetId="1" hidden="1">'таблица (3)'!$A$5:$R$577</definedName>
    <definedName name="Z_790F451C_C997_45A3_A138_DE206AAA1576_.wvu.FilterData" localSheetId="0" hidden="1">'4'!$A$6:$H$442</definedName>
    <definedName name="Z_790F451C_C997_45A3_A138_DE206AAA1576_.wvu.FilterData" localSheetId="1" hidden="1">'таблица (3)'!$A$8:$Y$577</definedName>
    <definedName name="Z_791119C4_2B45_4902_B870_BB3D34C4FF11_.wvu.FilterData" localSheetId="0" hidden="1">'4'!$A$6:$H$465</definedName>
    <definedName name="Z_791119C4_2B45_4902_B870_BB3D34C4FF11_.wvu.FilterData" localSheetId="1" hidden="1">'таблица (3)'!$A$8:$Y$579</definedName>
    <definedName name="Z_791119C4_2B45_4902_B870_BB3D34C4FF11_.wvu.PrintArea" localSheetId="0" hidden="1">'4'!$A$1:$H$466</definedName>
    <definedName name="Z_791119C4_2B45_4902_B870_BB3D34C4FF11_.wvu.PrintArea" localSheetId="1" hidden="1">'таблица (3)'!$A$1:$Y$581</definedName>
    <definedName name="Z_791119C4_2B45_4902_B870_BB3D34C4FF11_.wvu.Rows" localSheetId="0" hidden="1">'4'!$5:$5</definedName>
    <definedName name="Z_791119C4_2B45_4902_B870_BB3D34C4FF11_.wvu.Rows" localSheetId="1" hidden="1">'таблица (3)'!$7:$7</definedName>
    <definedName name="Z_7924875B_2E43_49F1_B007_3446D54AD794_.wvu.FilterData" localSheetId="0" hidden="1">'4'!$A$11:$H$442</definedName>
    <definedName name="Z_7924875B_2E43_49F1_B007_3446D54AD794_.wvu.FilterData" localSheetId="1" hidden="1">'таблица (3)'!$A$13:$Y$577</definedName>
    <definedName name="Z_79443254_BC8B_4CFB_B63D_B2932AE19F0D_.wvu.FilterData" localSheetId="0" hidden="1">'4'!$A$5:$H$442</definedName>
    <definedName name="Z_79443254_BC8B_4CFB_B63D_B2932AE19F0D_.wvu.FilterData" localSheetId="1" hidden="1">'таблица (3)'!$A$7:$Y$577</definedName>
    <definedName name="Z_79528065_D88C_4618_BF80_9F2099D7C4B9_.wvu.FilterData" localSheetId="0" hidden="1">'4'!$A$6:$H$442</definedName>
    <definedName name="Z_79528065_D88C_4618_BF80_9F2099D7C4B9_.wvu.FilterData" localSheetId="1" hidden="1">'таблица (3)'!$A$8:$Y$577</definedName>
    <definedName name="Z_795C4001_25FC_4D78_B5E3_8BF68FC094F8_.wvu.FilterData" localSheetId="0" hidden="1">'4'!$A$6:$H$440</definedName>
    <definedName name="Z_795C4001_25FC_4D78_B5E3_8BF68FC094F8_.wvu.FilterData" localSheetId="1" hidden="1">'таблица (3)'!$A$8:$Y$575</definedName>
    <definedName name="Z_798C85B0_2BAF_445E_938E_41FD3B01E11B_.wvu.FilterData" localSheetId="0" hidden="1">'4'!$A$6:$H$442</definedName>
    <definedName name="Z_798C85B0_2BAF_445E_938E_41FD3B01E11B_.wvu.FilterData" localSheetId="1" hidden="1">'таблица (3)'!$A$8:$Y$577</definedName>
    <definedName name="Z_79D41430_47F5_4D91_84A4_D99887C23F2C_.wvu.FilterData" localSheetId="0" hidden="1">'4'!$A$6:$H$442</definedName>
    <definedName name="Z_79D41430_47F5_4D91_84A4_D99887C23F2C_.wvu.FilterData" localSheetId="1" hidden="1">'таблица (3)'!$A$8:$Y$577</definedName>
    <definedName name="Z_7A190F16_8F21_48B9_8B51_4612800282A2_.wvu.FilterData" localSheetId="0" hidden="1">'4'!$A$6:$H$440</definedName>
    <definedName name="Z_7A190F16_8F21_48B9_8B51_4612800282A2_.wvu.FilterData" localSheetId="1" hidden="1">'таблица (3)'!$A$8:$Y$575</definedName>
    <definedName name="Z_7A3E7B15_73F9_4093_BD5C_43A16296ECC6_.wvu.FilterData" localSheetId="0" hidden="1">'4'!#REF!</definedName>
    <definedName name="Z_7A3E7B15_73F9_4093_BD5C_43A16296ECC6_.wvu.FilterData" localSheetId="1" hidden="1">'таблица (3)'!#REF!</definedName>
    <definedName name="Z_7A48E6B4_E004_4C3D_8390_79346B18C2FF_.wvu.FilterData" localSheetId="0" hidden="1">'4'!$A$6:$H$442</definedName>
    <definedName name="Z_7A48E6B4_E004_4C3D_8390_79346B18C2FF_.wvu.FilterData" localSheetId="1" hidden="1">'таблица (3)'!$A$8:$Y$577</definedName>
    <definedName name="Z_7A7E1FD0_DFC4_4350_A361_71D288795C6A_.wvu.FilterData" localSheetId="0" hidden="1">'4'!$A$6:$H$442</definedName>
    <definedName name="Z_7A7E1FD0_DFC4_4350_A361_71D288795C6A_.wvu.FilterData" localSheetId="1" hidden="1">'таблица (3)'!$A$8:$Y$577</definedName>
    <definedName name="Z_7A826E00_3254_49CA_932D_E425E89C0446_.wvu.FilterData" localSheetId="0" hidden="1">'4'!$A$6:$H$442</definedName>
    <definedName name="Z_7A826E00_3254_49CA_932D_E425E89C0446_.wvu.FilterData" localSheetId="1" hidden="1">'таблица (3)'!$A$8:$Y$577</definedName>
    <definedName name="Z_7AB70547_2AEF_4C14_A886_A4A46BA56ED0_.wvu.FilterData" localSheetId="0" hidden="1">'4'!$A$6:$H$465</definedName>
    <definedName name="Z_7AB899A9_6DFE_4621_B833_89AC685A7591_.wvu.FilterData" localSheetId="0" hidden="1">'4'!$A$6:$H$442</definedName>
    <definedName name="Z_7AB899A9_6DFE_4621_B833_89AC685A7591_.wvu.FilterData" localSheetId="1" hidden="1">'таблица (3)'!$A$8:$Y$577</definedName>
    <definedName name="Z_7AF3DB51_C509_43B8_BEF9_85C0FB713D16_.wvu.FilterData" localSheetId="0" hidden="1">'4'!$A$6:$H$442</definedName>
    <definedName name="Z_7AF3DB51_C509_43B8_BEF9_85C0FB713D16_.wvu.FilterData" localSheetId="1" hidden="1">'таблица (3)'!$A$8:$Y$577</definedName>
    <definedName name="Z_7B011498_73D1_4A0C_A4C8_5733448BB42E_.wvu.FilterData" localSheetId="0" hidden="1">'4'!$E$4:$F$5</definedName>
    <definedName name="Z_7B011498_73D1_4A0C_A4C8_5733448BB42E_.wvu.FilterData" localSheetId="1" hidden="1">'таблица (3)'!$N$6:$O$7</definedName>
    <definedName name="Z_7B4C9788_A3E0_447F_83C8_DA0C5F663605_.wvu.FilterData" localSheetId="0" hidden="1">'4'!$A$6:$H$442</definedName>
    <definedName name="Z_7B4C9788_A3E0_447F_83C8_DA0C5F663605_.wvu.FilterData" localSheetId="1" hidden="1">'таблица (3)'!$A$8:$Y$577</definedName>
    <definedName name="Z_7B5FA86E_B3A8_49C2_9E6D_3BD7ED4838E8_.wvu.FilterData" localSheetId="0" hidden="1">'4'!$A$6:$H$440</definedName>
    <definedName name="Z_7B5FA86E_B3A8_49C2_9E6D_3BD7ED4838E8_.wvu.FilterData" localSheetId="1" hidden="1">'таблица (3)'!$A$8:$Y$575</definedName>
    <definedName name="Z_7BA0393E_D556_4AB9_9849_046BCFFD679C_.wvu.FilterData" localSheetId="0" hidden="1">'4'!$A$6:$H$442</definedName>
    <definedName name="Z_7BA0393E_D556_4AB9_9849_046BCFFD679C_.wvu.FilterData" localSheetId="1" hidden="1">'таблица (3)'!$A$8:$Y$577</definedName>
    <definedName name="Z_7BC0D894_25BA_4625_82D0_6171F5FB2BAB_.wvu.FilterData" localSheetId="0" hidden="1">'4'!$E$4:$F$6</definedName>
    <definedName name="Z_7BC0D894_25BA_4625_82D0_6171F5FB2BAB_.wvu.FilterData" localSheetId="1" hidden="1">'таблица (3)'!$N$6:$Q$8</definedName>
    <definedName name="Z_7BDAF6BA_7C4B_47A1_87AD_4E6B3864E87A_.wvu.FilterData" localSheetId="0" hidden="1">'4'!$A$6:$H$442</definedName>
    <definedName name="Z_7BDAF6BA_7C4B_47A1_87AD_4E6B3864E87A_.wvu.FilterData" localSheetId="1" hidden="1">'таблица (3)'!$A$8:$Y$577</definedName>
    <definedName name="Z_7C8274CE_EF09_46AA_949B_5C89601D9C5F_.wvu.FilterData" localSheetId="0" hidden="1">'4'!$A$6:$H$443</definedName>
    <definedName name="Z_7C8274CE_EF09_46AA_949B_5C89601D9C5F_.wvu.FilterData" localSheetId="1" hidden="1">'таблица (3)'!$A$8:$Y$578</definedName>
    <definedName name="Z_7C948490_2428_49F2_9C3A_330D73370FA0_.wvu.FilterData" localSheetId="0" hidden="1">'4'!$A$6:$H$442</definedName>
    <definedName name="Z_7C948490_2428_49F2_9C3A_330D73370FA0_.wvu.FilterData" localSheetId="1" hidden="1">'таблица (3)'!$A$8:$Y$577</definedName>
    <definedName name="Z_7CC363D4_C8E5_41BC_BEA7_3F9D6D4D876A_.wvu.FilterData" localSheetId="0" hidden="1">'4'!$A$6:$H$440</definedName>
    <definedName name="Z_7CC363D4_C8E5_41BC_BEA7_3F9D6D4D876A_.wvu.FilterData" localSheetId="1" hidden="1">'таблица (3)'!$A$8:$Y$575</definedName>
    <definedName name="Z_7CC4A00B_3A62_4D36_917B_B264F21E11FC_.wvu.FilterData" localSheetId="0" hidden="1">'4'!$A$6:$H$465</definedName>
    <definedName name="Z_7CEEE48A_9B45_4917_82E3_78774386CA62_.wvu.FilterData" localSheetId="0" hidden="1">'4'!$A$6:$H$442</definedName>
    <definedName name="Z_7CEEE48A_9B45_4917_82E3_78774386CA62_.wvu.FilterData" localSheetId="1" hidden="1">'таблица (3)'!$A$8:$Y$577</definedName>
    <definedName name="Z_7DFB8B4C_1577_457F_9E3D_092515F32330_.wvu.FilterData" localSheetId="0" hidden="1">'4'!$A$5:$H$442</definedName>
    <definedName name="Z_7DFB8B4C_1577_457F_9E3D_092515F32330_.wvu.FilterData" localSheetId="1" hidden="1">'таблица (3)'!$A$7:$Y$577</definedName>
    <definedName name="Z_7E3417B2_93F1_4090_B7D3_39F95633E535_.wvu.FilterData" localSheetId="0" hidden="1">'4'!$A$6:$H$442</definedName>
    <definedName name="Z_7E3417B2_93F1_4090_B7D3_39F95633E535_.wvu.FilterData" localSheetId="1" hidden="1">'таблица (3)'!$A$8:$Y$577</definedName>
    <definedName name="Z_7E427682_13BD_4FC0_B759_AAB0F47C2D72_.wvu.FilterData" localSheetId="0" hidden="1">'4'!$A$6:$H$442</definedName>
    <definedName name="Z_7E427682_13BD_4FC0_B759_AAB0F47C2D72_.wvu.FilterData" localSheetId="1" hidden="1">'таблица (3)'!$A$8:$Y$577</definedName>
    <definedName name="Z_7EEB0133_06D8_4EF2_9A6E_9058B5445AFE_.wvu.FilterData" localSheetId="0" hidden="1">'4'!$A$6:$H$6</definedName>
    <definedName name="Z_7EEB0133_06D8_4EF2_9A6E_9058B5445AFE_.wvu.FilterData" localSheetId="1" hidden="1">'таблица (3)'!$A$8:$Y$8</definedName>
    <definedName name="Z_7F8FAEE4_94DA_4F43_9BB2_69F54859F2F4_.wvu.Cols" localSheetId="0" hidden="1">'4'!#REF!,'4'!#REF!</definedName>
    <definedName name="Z_7F8FAEE4_94DA_4F43_9BB2_69F54859F2F4_.wvu.Cols" localSheetId="1" hidden="1">'таблица (3)'!$I:$I,'таблица (3)'!#REF!</definedName>
    <definedName name="Z_7F8FAEE4_94DA_4F43_9BB2_69F54859F2F4_.wvu.FilterData" localSheetId="0" hidden="1">'4'!$A$6:$H$442</definedName>
    <definedName name="Z_7F8FAEE4_94DA_4F43_9BB2_69F54859F2F4_.wvu.FilterData" localSheetId="1" hidden="1">'таблица (3)'!$A$8:$Y$577</definedName>
    <definedName name="Z_7FA028D7_D441_42E1_AD7C_BDE5016BA486_.wvu.FilterData" localSheetId="0" hidden="1">'4'!$A$6:$H$442</definedName>
    <definedName name="Z_7FA028D7_D441_42E1_AD7C_BDE5016BA486_.wvu.FilterData" localSheetId="1" hidden="1">'таблица (3)'!$A$8:$Y$577</definedName>
    <definedName name="Z_7FECEB0D_EDF8_4F4A_991C_47F904C161D2_.wvu.FilterData" localSheetId="0" hidden="1">'4'!$A$6:$H$440</definedName>
    <definedName name="Z_7FECEB0D_EDF8_4F4A_991C_47F904C161D2_.wvu.FilterData" localSheetId="1" hidden="1">'таблица (3)'!$A$8:$Y$575</definedName>
    <definedName name="Z_80440599_907F_4C7F_9509_5E525C8723DF_.wvu.FilterData" localSheetId="0" hidden="1">'4'!$A$6:$H$442</definedName>
    <definedName name="Z_80440599_907F_4C7F_9509_5E525C8723DF_.wvu.FilterData" localSheetId="1" hidden="1">'таблица (3)'!$A$8:$Y$577</definedName>
    <definedName name="Z_80A1D997_2CE5_4495_ACA0_651CA97A9EC2_.wvu.FilterData" localSheetId="0" hidden="1">'4'!$A$6:$H$442</definedName>
    <definedName name="Z_80A1D997_2CE5_4495_ACA0_651CA97A9EC2_.wvu.FilterData" localSheetId="1" hidden="1">'таблица (3)'!$A$8:$Y$577</definedName>
    <definedName name="Z_80A74859_BFAB_447C_8DC6_A1EA13698563_.wvu.FilterData" localSheetId="0" hidden="1">'4'!$A$6:$H$442</definedName>
    <definedName name="Z_80A74859_BFAB_447C_8DC6_A1EA13698563_.wvu.FilterData" localSheetId="1" hidden="1">'таблица (3)'!$A$8:$Y$577</definedName>
    <definedName name="Z_816F2E72_BC64_4089_AF63_F4F0274D40C6_.wvu.FilterData" localSheetId="0" hidden="1">'4'!$A$6:$H$6</definedName>
    <definedName name="Z_816F2E72_BC64_4089_AF63_F4F0274D40C6_.wvu.FilterData" localSheetId="1" hidden="1">'таблица (3)'!$A$8:$Y$8</definedName>
    <definedName name="Z_8193EC19_CEB4_457F_BC35_974694743D23_.wvu.FilterData" localSheetId="0" hidden="1">'4'!$A$6:$H$440</definedName>
    <definedName name="Z_8193EC19_CEB4_457F_BC35_974694743D23_.wvu.FilterData" localSheetId="1" hidden="1">'таблица (3)'!$A$8:$Y$575</definedName>
    <definedName name="Z_81FCA0C7_75D6_497A_BC28_035BC1A473F9_.wvu.FilterData" localSheetId="0" hidden="1">'4'!$A$6:$G$442</definedName>
    <definedName name="Z_81FCA0C7_75D6_497A_BC28_035BC1A473F9_.wvu.FilterData" localSheetId="1" hidden="1">'таблица (3)'!$A$8:$R$577</definedName>
    <definedName name="Z_8223971A_DD08_4E4E_AF4A_93F46C58A5D5_.wvu.FilterData" localSheetId="0" hidden="1">'4'!$A$6:$H$440</definedName>
    <definedName name="Z_8223971A_DD08_4E4E_AF4A_93F46C58A5D5_.wvu.FilterData" localSheetId="1" hidden="1">'таблица (3)'!$A$8:$Y$575</definedName>
    <definedName name="Z_8249B16B_7EC9_42A0_BE68_0CDA493AA4AF_.wvu.FilterData" localSheetId="0" hidden="1">'4'!$F$4:$F$442</definedName>
    <definedName name="Z_8249B16B_7EC9_42A0_BE68_0CDA493AA4AF_.wvu.FilterData" localSheetId="1" hidden="1">'таблица (3)'!$O$6:$Q$577</definedName>
    <definedName name="Z_8317C8C5_7817_46E0_BB21_69F690E48718_.wvu.FilterData" localSheetId="0" hidden="1">'4'!$A$6:$H$465</definedName>
    <definedName name="Z_83311DE4_0BCA_4D91_98D4_CD69E20BD48A_.wvu.FilterData" localSheetId="0" hidden="1">'4'!$A$6:$H$6</definedName>
    <definedName name="Z_83311DE4_0BCA_4D91_98D4_CD69E20BD48A_.wvu.FilterData" localSheetId="1" hidden="1">'таблица (3)'!$A$8:$Y$8</definedName>
    <definedName name="Z_836BAFA4_881B_4BB8_BE26_EFB06FA4AE6F_.wvu.FilterData" localSheetId="0" hidden="1">'4'!$A$6:$H$6</definedName>
    <definedName name="Z_836BAFA4_881B_4BB8_BE26_EFB06FA4AE6F_.wvu.FilterData" localSheetId="1" hidden="1">'таблица (3)'!$A$8:$Y$8</definedName>
    <definedName name="Z_83FD6E2D_2303_425D_943B_3B8E9B28CF28_.wvu.FilterData" localSheetId="0" hidden="1">'4'!$A$6:$H$442</definedName>
    <definedName name="Z_83FD6E2D_2303_425D_943B_3B8E9B28CF28_.wvu.FilterData" localSheetId="1" hidden="1">'таблица (3)'!$A$8:$Y$577</definedName>
    <definedName name="Z_8422774E_EECB_4106_B582_41208B5781A5_.wvu.FilterData" localSheetId="0" hidden="1">'4'!$A$6:$H$6</definedName>
    <definedName name="Z_8422774E_EECB_4106_B582_41208B5781A5_.wvu.FilterData" localSheetId="1" hidden="1">'таблица (3)'!$A$8:$Y$8</definedName>
    <definedName name="Z_847FF7A6_90FD_4183_95EC_484C9B02834D_.wvu.FilterData" localSheetId="0" hidden="1">'4'!$A$6:$H$465</definedName>
    <definedName name="Z_84AF7E36_CD7B_41EC_88B3_041544B9A9BB_.wvu.FilterData" localSheetId="0" hidden="1">'4'!$A$6:$H$440</definedName>
    <definedName name="Z_84AF7E36_CD7B_41EC_88B3_041544B9A9BB_.wvu.FilterData" localSheetId="1" hidden="1">'таблица (3)'!$A$8:$Y$575</definedName>
    <definedName name="Z_8503011B_1D79_4B2E_8505_2369E893A1DA_.wvu.FilterData" localSheetId="0" hidden="1">'4'!$A$6:$H$465</definedName>
    <definedName name="Z_8532422C_96BE_4C7F_98D5_442FF940DB4B_.wvu.FilterData" localSheetId="0" hidden="1">'4'!$A$3:$G$442</definedName>
    <definedName name="Z_8532422C_96BE_4C7F_98D5_442FF940DB4B_.wvu.FilterData" localSheetId="1" hidden="1">'таблица (3)'!$A$5:$R$577</definedName>
    <definedName name="Z_8596E1BE_D820_4FB5_B17C_5DB7088C778D_.wvu.FilterData" localSheetId="0" hidden="1">'4'!$A$3:$G$442</definedName>
    <definedName name="Z_8596E1BE_D820_4FB5_B17C_5DB7088C778D_.wvu.FilterData" localSheetId="1" hidden="1">'таблица (3)'!$A$5:$R$577</definedName>
    <definedName name="Z_8653C28C_E25D_456B_8213_6AE66E8084A3_.wvu.FilterData" localSheetId="0" hidden="1">'4'!$A$6:$H$442</definedName>
    <definedName name="Z_8653C28C_E25D_456B_8213_6AE66E8084A3_.wvu.FilterData" localSheetId="1" hidden="1">'таблица (3)'!$A$8:$Y$577</definedName>
    <definedName name="Z_86B77585_A5ED_483B_9C01_4C6751235131_.wvu.FilterData" localSheetId="0" hidden="1">'4'!$E$4:$F$6</definedName>
    <definedName name="Z_86B77585_A5ED_483B_9C01_4C6751235131_.wvu.FilterData" localSheetId="1" hidden="1">'таблица (3)'!$N$6:$Q$8</definedName>
    <definedName name="Z_86E9AFB1_D6F9_44D4_8C0A_1C18424E43EE_.wvu.FilterData" localSheetId="0" hidden="1">'4'!#REF!</definedName>
    <definedName name="Z_86E9AFB1_D6F9_44D4_8C0A_1C18424E43EE_.wvu.FilterData" localSheetId="1" hidden="1">'таблица (3)'!#REF!</definedName>
    <definedName name="Z_8709D17F_13BC_4FFC_A53D_BB0AC69D20D4_.wvu.FilterData" localSheetId="0" hidden="1">'4'!$A$6:$H$6</definedName>
    <definedName name="Z_8709D17F_13BC_4FFC_A53D_BB0AC69D20D4_.wvu.FilterData" localSheetId="1" hidden="1">'таблица (3)'!$A$8:$Y$8</definedName>
    <definedName name="Z_872A417C_D470_4E40_9758_0C75E47FA7D3_.wvu.FilterData" localSheetId="0" hidden="1">'4'!$A$6:$H$443</definedName>
    <definedName name="Z_872A417C_D470_4E40_9758_0C75E47FA7D3_.wvu.FilterData" localSheetId="1" hidden="1">'таблица (3)'!$A$8:$Y$578</definedName>
    <definedName name="Z_87521435_D579_4287_8EAA_744826ED3395_.wvu.FilterData" localSheetId="0" hidden="1">'4'!$A$6:$H$442</definedName>
    <definedName name="Z_87521435_D579_4287_8EAA_744826ED3395_.wvu.FilterData" localSheetId="1" hidden="1">'таблица (3)'!$A$8:$Y$577</definedName>
    <definedName name="Z_879C6293_077A_4E2A_A355_31DBF755ED5B_.wvu.FilterData" localSheetId="0" hidden="1">'4'!$A$6:$H$6</definedName>
    <definedName name="Z_879C6293_077A_4E2A_A355_31DBF755ED5B_.wvu.FilterData" localSheetId="1" hidden="1">'таблица (3)'!$A$8:$Y$8</definedName>
    <definedName name="Z_87B0E265_D0EC_442F_86C4_4FF9221F1D1C_.wvu.FilterData" localSheetId="0" hidden="1">'4'!$A$5:$H$442</definedName>
    <definedName name="Z_87B0E265_D0EC_442F_86C4_4FF9221F1D1C_.wvu.FilterData" localSheetId="1" hidden="1">'таблица (3)'!$A$7:$Y$577</definedName>
    <definedName name="Z_87F3FD55_3742_4053_A333_738DB106ABCC_.wvu.FilterData" localSheetId="0" hidden="1">'4'!$A$6:$H$440</definedName>
    <definedName name="Z_87F3FD55_3742_4053_A333_738DB106ABCC_.wvu.FilterData" localSheetId="1" hidden="1">'таблица (3)'!$A$8:$Y$575</definedName>
    <definedName name="Z_884EDC3D_128F_4F69_877D_FD2F8EC2721D_.wvu.FilterData" localSheetId="0" hidden="1">'4'!$A$6:$H$442</definedName>
    <definedName name="Z_884EDC3D_128F_4F69_877D_FD2F8EC2721D_.wvu.FilterData" localSheetId="1" hidden="1">'таблица (3)'!$A$8:$Y$577</definedName>
    <definedName name="Z_88657AB1_37C0_4DB9_8636_6322BAAA2EF6_.wvu.FilterData" localSheetId="0" hidden="1">'4'!$A$6:$H$442</definedName>
    <definedName name="Z_88657AB1_37C0_4DB9_8636_6322BAAA2EF6_.wvu.FilterData" localSheetId="1" hidden="1">'таблица (3)'!$A$8:$Y$577</definedName>
    <definedName name="Z_89159678_A7C5_4C99_A4FD_F094770BF53B_.wvu.FilterData" localSheetId="0" hidden="1">'4'!$A$6:$H$442</definedName>
    <definedName name="Z_89159678_A7C5_4C99_A4FD_F094770BF53B_.wvu.FilterData" localSheetId="1" hidden="1">'таблица (3)'!$A$8:$Y$577</definedName>
    <definedName name="Z_893EC590_1945_49C0_B206_1A89F7F496CC_.wvu.FilterData" localSheetId="0" hidden="1">'4'!$A$6:$H$442</definedName>
    <definedName name="Z_893EC590_1945_49C0_B206_1A89F7F496CC_.wvu.FilterData" localSheetId="1" hidden="1">'таблица (3)'!$A$8:$Y$577</definedName>
    <definedName name="Z_89415BA3_F59F_465B_A869_DA32BBC4DDE1_.wvu.FilterData" localSheetId="0" hidden="1">'4'!$A$6:$H$465</definedName>
    <definedName name="Z_89415BA3_F59F_465B_A869_DA32BBC4DDE1_.wvu.FilterData" localSheetId="1" hidden="1">'таблица (3)'!$A$8:$Y$579</definedName>
    <definedName name="Z_89896349_F0E8_464D_970D_074142DF73E9_.wvu.FilterData" localSheetId="0" hidden="1">'4'!$A$6:$H$440</definedName>
    <definedName name="Z_89896349_F0E8_464D_970D_074142DF73E9_.wvu.FilterData" localSheetId="1" hidden="1">'таблица (3)'!$A$8:$Y$575</definedName>
    <definedName name="Z_89BE19F4_7CB6_49ED_8259_93B2D57200FE_.wvu.FilterData" localSheetId="0" hidden="1">'4'!$A$6:$G$442</definedName>
    <definedName name="Z_89BE19F4_7CB6_49ED_8259_93B2D57200FE_.wvu.FilterData" localSheetId="1" hidden="1">'таблица (3)'!$A$8:$R$577</definedName>
    <definedName name="Z_89C2AC9B_4D56_4EE4_B2FA_B65E3ED99B88_.wvu.FilterData" localSheetId="0" hidden="1">'4'!$A$6:$H$442</definedName>
    <definedName name="Z_89C2AC9B_4D56_4EE4_B2FA_B65E3ED99B88_.wvu.FilterData" localSheetId="1" hidden="1">'таблица (3)'!$A$8:$Y$577</definedName>
    <definedName name="Z_89FDD66A_0AA6_47A3_89B8_0523710D0FA6_.wvu.FilterData" localSheetId="0" hidden="1">'4'!$A$6:$H$440</definedName>
    <definedName name="Z_89FDD66A_0AA6_47A3_89B8_0523710D0FA6_.wvu.FilterData" localSheetId="1" hidden="1">'таблица (3)'!$A$8:$Y$575</definedName>
    <definedName name="Z_8B925FE5_99AE_41B0_B923_84EBAFB5C9C4_.wvu.FilterData" localSheetId="0" hidden="1">'4'!$A$6:$H$440</definedName>
    <definedName name="Z_8B925FE5_99AE_41B0_B923_84EBAFB5C9C4_.wvu.FilterData" localSheetId="1" hidden="1">'таблица (3)'!$A$8:$Y$575</definedName>
    <definedName name="Z_8C253B96_17F5_4125_9D97_749BAF7EF8AD_.wvu.FilterData" localSheetId="0" hidden="1">'4'!$A$6:$H$442</definedName>
    <definedName name="Z_8C253B96_17F5_4125_9D97_749BAF7EF8AD_.wvu.FilterData" localSheetId="1" hidden="1">'таблица (3)'!$A$8:$Y$577</definedName>
    <definedName name="Z_8C2CE76B_F9C4_4F54_A40E_B8DB08B25D04_.wvu.FilterData" localSheetId="0" hidden="1">'4'!$A$6:$H$442</definedName>
    <definedName name="Z_8C2CE76B_F9C4_4F54_A40E_B8DB08B25D04_.wvu.FilterData" localSheetId="1" hidden="1">'таблица (3)'!$A$8:$Y$577</definedName>
    <definedName name="Z_8C31ADE4_5C97_4D65_936D_CF551066F03E_.wvu.FilterData" localSheetId="0" hidden="1">'4'!$A$6:$H$442</definedName>
    <definedName name="Z_8C31ADE4_5C97_4D65_936D_CF551066F03E_.wvu.FilterData" localSheetId="1" hidden="1">'таблица (3)'!$A$8:$Y$577</definedName>
    <definedName name="Z_8C4B8F88_2CE7_46DF_8D62_C45D85064DC4_.wvu.FilterData" localSheetId="0" hidden="1">'4'!$A$6:$H$465</definedName>
    <definedName name="Z_8C4B8F88_2CE7_46DF_8D62_C45D85064DC4_.wvu.FilterData" localSheetId="1" hidden="1">'таблица (3)'!$A$8:$Y$579</definedName>
    <definedName name="Z_8C4B8F88_2CE7_46DF_8D62_C45D85064DC4_.wvu.PrintArea" localSheetId="0" hidden="1">'4'!$A$1:$H$466</definedName>
    <definedName name="Z_8C4B8F88_2CE7_46DF_8D62_C45D85064DC4_.wvu.PrintArea" localSheetId="1" hidden="1">'таблица (3)'!$A$1:$Y$581</definedName>
    <definedName name="Z_8C4B8F88_2CE7_46DF_8D62_C45D85064DC4_.wvu.Rows" localSheetId="0" hidden="1">'4'!$5:$5</definedName>
    <definedName name="Z_8C4B8F88_2CE7_46DF_8D62_C45D85064DC4_.wvu.Rows" localSheetId="1" hidden="1">'таблица (3)'!$7:$7</definedName>
    <definedName name="Z_8C863CA6_3DBE_4AAD_B5C8_A20266448B9F_.wvu.FilterData" localSheetId="0" hidden="1">'4'!$A$3:$H$442</definedName>
    <definedName name="Z_8C863CA6_3DBE_4AAD_B5C8_A20266448B9F_.wvu.FilterData" localSheetId="1" hidden="1">'таблица (3)'!$A$5:$Y$577</definedName>
    <definedName name="Z_8C9CE970_B889_4A67_82C3_9E2C7AC6D687_.wvu.FilterData" localSheetId="0" hidden="1">'4'!$A$6:$H$442</definedName>
    <definedName name="Z_8C9CE970_B889_4A67_82C3_9E2C7AC6D687_.wvu.FilterData" localSheetId="1" hidden="1">'таблица (3)'!$A$8:$Y$577</definedName>
    <definedName name="Z_8D3CC906_1AB1_4049_A28C_7402173FC786_.wvu.FilterData" localSheetId="0" hidden="1">'4'!$A$6:$H$443</definedName>
    <definedName name="Z_8D3CC906_1AB1_4049_A28C_7402173FC786_.wvu.FilterData" localSheetId="1" hidden="1">'таблица (3)'!$A$8:$Y$578</definedName>
    <definedName name="Z_8D8E44F9_A518_48A1_AFC7_1BA0D3296183_.wvu.FilterData" localSheetId="0" hidden="1">'4'!$A$6:$H$465</definedName>
    <definedName name="Z_8D8E44F9_A518_48A1_AFC7_1BA0D3296183_.wvu.FilterData" localSheetId="1" hidden="1">'таблица (3)'!$A$8:$Y$579</definedName>
    <definedName name="Z_8E1FCCA8_85E9_48E6_94BD_E90D2D47952C_.wvu.FilterData" localSheetId="0" hidden="1">'4'!$A$6:$H$442</definedName>
    <definedName name="Z_8E1FCCA8_85E9_48E6_94BD_E90D2D47952C_.wvu.FilterData" localSheetId="1" hidden="1">'таблица (3)'!$A$8:$Y$577</definedName>
    <definedName name="Z_8EA7DEED_3EE7_4170_BD5A_EF86017627F4_.wvu.FilterData" localSheetId="0" hidden="1">'4'!$A$6:$H$440</definedName>
    <definedName name="Z_8EA7DEED_3EE7_4170_BD5A_EF86017627F4_.wvu.FilterData" localSheetId="1" hidden="1">'таблица (3)'!$A$8:$Y$575</definedName>
    <definedName name="Z_8EAEDE80_BF82_4175_98E2_12A6949C1D76_.wvu.FilterData" localSheetId="0" hidden="1">'4'!$A$6:$H$6</definedName>
    <definedName name="Z_8EAEDE80_BF82_4175_98E2_12A6949C1D76_.wvu.FilterData" localSheetId="1" hidden="1">'таблица (3)'!$A$8:$Y$8</definedName>
    <definedName name="Z_8EE5E4E0_BA35_4574_997D_DDAD114261E6_.wvu.FilterData" localSheetId="0" hidden="1">'4'!$A$6:$H$440</definedName>
    <definedName name="Z_8EE5E4E0_BA35_4574_997D_DDAD114261E6_.wvu.FilterData" localSheetId="1" hidden="1">'таблица (3)'!$A$8:$Y$575</definedName>
    <definedName name="Z_8EE6B4EB_9134_4E00_9AE3_DCC44BBB58FC_.wvu.FilterData" localSheetId="0" hidden="1">'4'!$A$6:$H$442</definedName>
    <definedName name="Z_8EE6B4EB_9134_4E00_9AE3_DCC44BBB58FC_.wvu.FilterData" localSheetId="1" hidden="1">'таблица (3)'!$A$8:$Y$577</definedName>
    <definedName name="Z_8EEF7CF7_5993_4F58_AB13_185602D883FD_.wvu.FilterData" localSheetId="0" hidden="1">'4'!$A$6:$H$440</definedName>
    <definedName name="Z_8EEF7CF7_5993_4F58_AB13_185602D883FD_.wvu.FilterData" localSheetId="1" hidden="1">'таблица (3)'!$A$8:$Y$575</definedName>
    <definedName name="Z_8EF5546A_13D8_4D6B_9E62_4B1C0BD1A422_.wvu.FilterData" localSheetId="0" hidden="1">'4'!$A$11:$H$442</definedName>
    <definedName name="Z_8EF5546A_13D8_4D6B_9E62_4B1C0BD1A422_.wvu.FilterData" localSheetId="1" hidden="1">'таблица (3)'!$A$13:$Y$577</definedName>
    <definedName name="Z_8F0901EA_740F_4999_A7D6_ED4BD2AB9231_.wvu.FilterData" localSheetId="0" hidden="1">'4'!$A$6:$H$442</definedName>
    <definedName name="Z_8F0901EA_740F_4999_A7D6_ED4BD2AB9231_.wvu.FilterData" localSheetId="1" hidden="1">'таблица (3)'!$A$8:$Y$577</definedName>
    <definedName name="Z_8F1A43F3_714F_4170_BFC0_384E08C64885_.wvu.FilterData" localSheetId="0" hidden="1">'4'!$A$6:$H$442</definedName>
    <definedName name="Z_8F1A43F3_714F_4170_BFC0_384E08C64885_.wvu.FilterData" localSheetId="1" hidden="1">'таблица (3)'!$A$8:$Y$577</definedName>
    <definedName name="Z_8F5ECF2C_725D_45B3_B4D7_8D941491CC34_.wvu.Cols" localSheetId="0" hidden="1">'4'!#REF!,'4'!#REF!,'4'!#REF!,'4'!#REF!</definedName>
    <definedName name="Z_8F5ECF2C_725D_45B3_B4D7_8D941491CC34_.wvu.FilterData" localSheetId="0" hidden="1">'4'!$A$6:$H$465</definedName>
    <definedName name="Z_8F5ECF2C_725D_45B3_B4D7_8D941491CC34_.wvu.FilterData" localSheetId="1" hidden="1">'таблица (3)'!$A$8:$Y$579</definedName>
    <definedName name="Z_8F5ECF2C_725D_45B3_B4D7_8D941491CC34_.wvu.PrintArea" localSheetId="0" hidden="1">'4'!$A$1:$I$470</definedName>
    <definedName name="Z_8F5ECF2C_725D_45B3_B4D7_8D941491CC34_.wvu.PrintArea" localSheetId="1" hidden="1">'таблица (3)'!$A$1:$Y$581</definedName>
    <definedName name="Z_8F5ECF2C_725D_45B3_B4D7_8D941491CC34_.wvu.PrintTitles" localSheetId="0" hidden="1">'4'!$3:$6</definedName>
    <definedName name="Z_8F5ECF2C_725D_45B3_B4D7_8D941491CC34_.wvu.Rows" localSheetId="0" hidden="1">'4'!$5:$5</definedName>
    <definedName name="Z_8F5ECF2C_725D_45B3_B4D7_8D941491CC34_.wvu.Rows" localSheetId="1" hidden="1">'таблица (3)'!$7:$7</definedName>
    <definedName name="Z_8F84B808_B7DA_4CC9_B5CA_7B4E99BE8336_.wvu.FilterData" localSheetId="0" hidden="1">'4'!$A$6:$H$440</definedName>
    <definedName name="Z_8F84B808_B7DA_4CC9_B5CA_7B4E99BE8336_.wvu.FilterData" localSheetId="1" hidden="1">'таблица (3)'!$A$8:$Y$575</definedName>
    <definedName name="Z_8FC9598B_3A17_4A8C_AD21_1C581EB115DF_.wvu.FilterData" localSheetId="0" hidden="1">'4'!$A$6:$H$440</definedName>
    <definedName name="Z_8FC9598B_3A17_4A8C_AD21_1C581EB115DF_.wvu.FilterData" localSheetId="1" hidden="1">'таблица (3)'!$A$8:$Y$575</definedName>
    <definedName name="Z_909CA95E_4B8F_437F_8527_8B9F7D9F64FD_.wvu.FilterData" localSheetId="0" hidden="1">'4'!$A$6:$H$442</definedName>
    <definedName name="Z_909CA95E_4B8F_437F_8527_8B9F7D9F64FD_.wvu.FilterData" localSheetId="1" hidden="1">'таблица (3)'!$A$8:$Y$577</definedName>
    <definedName name="Z_90C4E18A_576C_43FD_B043_C499563FA2A1_.wvu.FilterData" localSheetId="0" hidden="1">'4'!$A$6:$H$465</definedName>
    <definedName name="Z_90FACBCD_3B0A_488F_BF74_D3B288CA5C4A_.wvu.FilterData" localSheetId="0" hidden="1">'4'!$A$6:$H$442</definedName>
    <definedName name="Z_90FACBCD_3B0A_488F_BF74_D3B288CA5C4A_.wvu.FilterData" localSheetId="1" hidden="1">'таблица (3)'!$A$8:$Y$577</definedName>
    <definedName name="Z_91309652_48B6_45E7_B77F_848D69FC356B_.wvu.FilterData" localSheetId="0" hidden="1">'4'!$A$6:$H$440</definedName>
    <definedName name="Z_91309652_48B6_45E7_B77F_848D69FC356B_.wvu.FilterData" localSheetId="1" hidden="1">'таблица (3)'!$A$8:$Y$575</definedName>
    <definedName name="Z_9165FF79_C3D7_4FA7_90F1_E02884E768DF_.wvu.FilterData" localSheetId="0" hidden="1">'4'!$A$6:$H$440</definedName>
    <definedName name="Z_9165FF79_C3D7_4FA7_90F1_E02884E768DF_.wvu.FilterData" localSheetId="1" hidden="1">'таблица (3)'!$A$8:$Y$575</definedName>
    <definedName name="Z_918321F4_D850_41DF_9068_055CC68464FB_.wvu.FilterData" localSheetId="0" hidden="1">'4'!$A$6:$H$440</definedName>
    <definedName name="Z_918321F4_D850_41DF_9068_055CC68464FB_.wvu.FilterData" localSheetId="1" hidden="1">'таблица (3)'!$A$8:$Y$575</definedName>
    <definedName name="Z_91A678EC_3F08_44A3_A1B6_6800F805D0ED_.wvu.FilterData" localSheetId="0" hidden="1">'4'!$A$6:$H$442</definedName>
    <definedName name="Z_91A678EC_3F08_44A3_A1B6_6800F805D0ED_.wvu.FilterData" localSheetId="1" hidden="1">'таблица (3)'!$A$8:$X$577</definedName>
    <definedName name="Z_91C334E9_FDE0_4481_8994_2D437A5E2D9B_.wvu.FilterData" localSheetId="0" hidden="1">'4'!$A$6:$H$465</definedName>
    <definedName name="Z_91C334E9_FDE0_4481_8994_2D437A5E2D9B_.wvu.FilterData" localSheetId="1" hidden="1">'таблица (3)'!$A$8:$Y$579</definedName>
    <definedName name="Z_91E1D0F2_B91C_43A4_86AD_87F465738DCD_.wvu.FilterData" localSheetId="0" hidden="1">'4'!$A$6:$H$465</definedName>
    <definedName name="Z_9217C2FC_6415_4FDC_931B_5D2B7B4B5039_.wvu.FilterData" localSheetId="0" hidden="1">'4'!$A$6:$H$442</definedName>
    <definedName name="Z_9217C2FC_6415_4FDC_931B_5D2B7B4B5039_.wvu.FilterData" localSheetId="1" hidden="1">'таблица (3)'!$A$8:$Y$577</definedName>
    <definedName name="Z_92434362_E68B_415D_91C6_0196750818C6_.wvu.FilterData" localSheetId="0" hidden="1">'4'!$A$6:$H$442</definedName>
    <definedName name="Z_92434362_E68B_415D_91C6_0196750818C6_.wvu.FilterData" localSheetId="1" hidden="1">'таблица (3)'!$A$8:$Y$577</definedName>
    <definedName name="Z_92530211_90F9_4D4E_8E61_AB06F7A2E6A7_.wvu.FilterData" localSheetId="0" hidden="1">'4'!$A$6:$H$442</definedName>
    <definedName name="Z_92530211_90F9_4D4E_8E61_AB06F7A2E6A7_.wvu.FilterData" localSheetId="1" hidden="1">'таблица (3)'!$A$8:$Y$577</definedName>
    <definedName name="Z_92811632_E255_402E_9839_6BAFEA87628A_.wvu.FilterData" localSheetId="0" hidden="1">'4'!$A$6:$H$465</definedName>
    <definedName name="Z_92E57BB0_4434_4FFF_97A0_C1ABA74A54A2_.wvu.FilterData" localSheetId="0" hidden="1">'4'!$A$6:$H$442</definedName>
    <definedName name="Z_92E57BB0_4434_4FFF_97A0_C1ABA74A54A2_.wvu.FilterData" localSheetId="1" hidden="1">'таблица (3)'!$A$8:$Y$577</definedName>
    <definedName name="Z_93291EA5_09EB_4B6E_9FAD_21D0A87E1299_.wvu.FilterData" localSheetId="0" hidden="1">'4'!$A$6:$H$442</definedName>
    <definedName name="Z_93291EA5_09EB_4B6E_9FAD_21D0A87E1299_.wvu.FilterData" localSheetId="1" hidden="1">'таблица (3)'!$A$8:$Y$577</definedName>
    <definedName name="Z_93B79F80_19CC_413C_9CD0_48B79039041B_.wvu.FilterData" localSheetId="0" hidden="1">'4'!$E$4:$F$6</definedName>
    <definedName name="Z_93B79F80_19CC_413C_9CD0_48B79039041B_.wvu.FilterData" localSheetId="1" hidden="1">'таблица (3)'!$N$6:$Q$8</definedName>
    <definedName name="Z_93CFE859_F753_4EF1_A880_C3E2CE4259A6_.wvu.FilterData" localSheetId="0" hidden="1">'4'!$A$6:$H$442</definedName>
    <definedName name="Z_93CFE859_F753_4EF1_A880_C3E2CE4259A6_.wvu.FilterData" localSheetId="1" hidden="1">'таблица (3)'!$A$8:$Y$577</definedName>
    <definedName name="Z_948C93AB_2A8F_4D57_8EB1_A3CBE78426CB_.wvu.FilterData" localSheetId="0" hidden="1">'4'!$A$6:$H$440</definedName>
    <definedName name="Z_948C93AB_2A8F_4D57_8EB1_A3CBE78426CB_.wvu.FilterData" localSheetId="1" hidden="1">'таблица (3)'!$A$8:$Y$575</definedName>
    <definedName name="Z_94FEA083_685A_4743_9C15_325D46BF1E45_.wvu.FilterData" localSheetId="0" hidden="1">'4'!$E$4:$F$6</definedName>
    <definedName name="Z_94FEA083_685A_4743_9C15_325D46BF1E45_.wvu.FilterData" localSheetId="1" hidden="1">'таблица (3)'!$N$6:$Q$8</definedName>
    <definedName name="Z_9530B18C_7324_41FD_9169_DD744D51C499_.wvu.FilterData" localSheetId="0" hidden="1">'4'!$A$6:$H$6</definedName>
    <definedName name="Z_9530B18C_7324_41FD_9169_DD744D51C499_.wvu.FilterData" localSheetId="1" hidden="1">'таблица (3)'!$A$8:$Y$8</definedName>
    <definedName name="Z_957AC3B7_DB11_4CED_B710_E4346401AA03_.wvu.FilterData" localSheetId="0" hidden="1">'4'!$E$4:$F$6</definedName>
    <definedName name="Z_957AC3B7_DB11_4CED_B710_E4346401AA03_.wvu.FilterData" localSheetId="1" hidden="1">'таблица (3)'!$N$6:$Q$8</definedName>
    <definedName name="Z_961C50A0_BF8A_4BE3_92D2_B331808B7566_.wvu.FilterData" localSheetId="0" hidden="1">'4'!$A$6:$H$6</definedName>
    <definedName name="Z_961C50A0_BF8A_4BE3_92D2_B331808B7566_.wvu.FilterData" localSheetId="1" hidden="1">'таблица (3)'!$A$8:$Y$8</definedName>
    <definedName name="Z_962D35C4_1710_4BFE_8DD3_7E1123AB3A19_.wvu.FilterData" localSheetId="0" hidden="1">'4'!$A$6:$H$465</definedName>
    <definedName name="Z_9634DD25_B1B3_4312_9625_79A9A21CB321_.wvu.FilterData" localSheetId="0" hidden="1">'4'!$E$4:$F$5</definedName>
    <definedName name="Z_9634DD25_B1B3_4312_9625_79A9A21CB321_.wvu.FilterData" localSheetId="1" hidden="1">'таблица (3)'!$N$6:$O$7</definedName>
    <definedName name="Z_96BB95B5_F12D_4A5E_BC54_4C816CF08645_.wvu.FilterData" localSheetId="0" hidden="1">'4'!$A$6:$H$6</definedName>
    <definedName name="Z_96BB95B5_F12D_4A5E_BC54_4C816CF08645_.wvu.FilterData" localSheetId="1" hidden="1">'таблица (3)'!$A$8:$Y$8</definedName>
    <definedName name="Z_973EFF23_CAEF_4B28_9491_D7CA457AC753_.wvu.FilterData" localSheetId="0" hidden="1">'4'!$A$6:$H$6</definedName>
    <definedName name="Z_973EFF23_CAEF_4B28_9491_D7CA457AC753_.wvu.FilterData" localSheetId="1" hidden="1">'таблица (3)'!$A$8:$Y$8</definedName>
    <definedName name="Z_977C2908_DDBD_475A_9043_2A4424FE9491_.wvu.FilterData" localSheetId="0" hidden="1">'4'!$E$4:$F$6</definedName>
    <definedName name="Z_977C2908_DDBD_475A_9043_2A4424FE9491_.wvu.FilterData" localSheetId="1" hidden="1">'таблица (3)'!$N$6:$Q$8</definedName>
    <definedName name="Z_978F6D3D_8CFB_4127_9BAF_69BC2A78FC04_.wvu.FilterData" localSheetId="0" hidden="1">'4'!$A$6:$H$6</definedName>
    <definedName name="Z_978F6D3D_8CFB_4127_9BAF_69BC2A78FC04_.wvu.FilterData" localSheetId="1" hidden="1">'таблица (3)'!$A$8:$Y$8</definedName>
    <definedName name="Z_97D278B7_D9CC_4A7F_9CC3_014CDE176F43_.wvu.FilterData" localSheetId="0" hidden="1">'4'!$A$6:$H$442</definedName>
    <definedName name="Z_97D278B7_D9CC_4A7F_9CC3_014CDE176F43_.wvu.FilterData" localSheetId="1" hidden="1">'таблица (3)'!$A$8:$Y$577</definedName>
    <definedName name="Z_97D74A4D_9F4A_45D2_A29F_3BBCA542FFF8_.wvu.FilterData" localSheetId="0" hidden="1">'4'!$A$6:$H$442</definedName>
    <definedName name="Z_97D74A4D_9F4A_45D2_A29F_3BBCA542FFF8_.wvu.FilterData" localSheetId="1" hidden="1">'таблица (3)'!$A$8:$Y$577</definedName>
    <definedName name="Z_9817F4F4_AC1A_44EC_9497_E3BB53CAB9DC_.wvu.FilterData" localSheetId="0" hidden="1">'4'!$A$6:$H$443</definedName>
    <definedName name="Z_9817F4F4_AC1A_44EC_9497_E3BB53CAB9DC_.wvu.FilterData" localSheetId="1" hidden="1">'таблица (3)'!$A$8:$Y$578</definedName>
    <definedName name="Z_981D36AC_3679_4EF4_BC20_0B8F4A2CD08F_.wvu.FilterData" localSheetId="0" hidden="1">'4'!$A$6:$H$442</definedName>
    <definedName name="Z_981D36AC_3679_4EF4_BC20_0B8F4A2CD08F_.wvu.FilterData" localSheetId="1" hidden="1">'таблица (3)'!$A$8:$Y$577</definedName>
    <definedName name="Z_98AF7BFC_C1E9_45A6_88CF_10AB3CFEEAC0_.wvu.FilterData" localSheetId="0" hidden="1">'4'!$A$6:$H$465</definedName>
    <definedName name="Z_98AF7BFC_C1E9_45A6_88CF_10AB3CFEEAC0_.wvu.FilterData" localSheetId="1" hidden="1">'таблица (3)'!$A$8:$Y$579</definedName>
    <definedName name="Z_98AF7BFC_C1E9_45A6_88CF_10AB3CFEEAC0_.wvu.PrintArea" localSheetId="0" hidden="1">'4'!$A$1:$H$466</definedName>
    <definedName name="Z_98AF7BFC_C1E9_45A6_88CF_10AB3CFEEAC0_.wvu.PrintArea" localSheetId="1" hidden="1">'таблица (3)'!$A$1:$Y$581</definedName>
    <definedName name="Z_98AF7BFC_C1E9_45A6_88CF_10AB3CFEEAC0_.wvu.PrintTitles" localSheetId="0" hidden="1">'4'!$3:$6</definedName>
    <definedName name="Z_98AF7BFC_C1E9_45A6_88CF_10AB3CFEEAC0_.wvu.Rows" localSheetId="0" hidden="1">'4'!$5:$5</definedName>
    <definedName name="Z_98AF7BFC_C1E9_45A6_88CF_10AB3CFEEAC0_.wvu.Rows" localSheetId="1" hidden="1">'таблица (3)'!$7:$7</definedName>
    <definedName name="Z_98C5BBAE_A782_4EA3_ADC2_6D981205AD11_.wvu.FilterData" localSheetId="0" hidden="1">'4'!$A$6:$H$465</definedName>
    <definedName name="Z_9942ED20_ED3A_464A_ACB4_8A93DD9B34AA_.wvu.FilterData" localSheetId="0" hidden="1">'4'!$A$6:$H$442</definedName>
    <definedName name="Z_9942ED20_ED3A_464A_ACB4_8A93DD9B34AA_.wvu.FilterData" localSheetId="1" hidden="1">'таблица (3)'!$A$8:$Y$577</definedName>
    <definedName name="Z_9963FD04_3060_43AB_A304_B4F89B13F7BE_.wvu.FilterData" localSheetId="0" hidden="1">'4'!$A$6:$H$442</definedName>
    <definedName name="Z_9963FD04_3060_43AB_A304_B4F89B13F7BE_.wvu.FilterData" localSheetId="1" hidden="1">'таблица (3)'!$A$8:$Y$577</definedName>
    <definedName name="Z_99CC5E0D_B852_47E8_A230_3CBB8497D31C_.wvu.FilterData" localSheetId="0" hidden="1">'4'!$A$5:$H$442</definedName>
    <definedName name="Z_99CC5E0D_B852_47E8_A230_3CBB8497D31C_.wvu.FilterData" localSheetId="1" hidden="1">'таблица (3)'!$A$7:$Y$577</definedName>
    <definedName name="Z_9A08D5A8_9E78_47DA_9658_92674FD6C59D_.wvu.FilterData" localSheetId="0" hidden="1">'4'!$A$6:$H$440</definedName>
    <definedName name="Z_9A08D5A8_9E78_47DA_9658_92674FD6C59D_.wvu.FilterData" localSheetId="1" hidden="1">'таблица (3)'!$A$8:$Y$575</definedName>
    <definedName name="Z_9A35FDBE_CA82_441D_9E71_6BDC4E9961AF_.wvu.FilterData" localSheetId="0" hidden="1">'4'!$A$6:$H$6</definedName>
    <definedName name="Z_9A35FDBE_CA82_441D_9E71_6BDC4E9961AF_.wvu.FilterData" localSheetId="1" hidden="1">'таблица (3)'!$A$8:$Y$8</definedName>
    <definedName name="Z_9A466AC6_DA3F_4E26_AAB3_B5553114CEE7_.wvu.FilterData" localSheetId="0" hidden="1">'4'!$A$6:$H$442</definedName>
    <definedName name="Z_9A466AC6_DA3F_4E26_AAB3_B5553114CEE7_.wvu.FilterData" localSheetId="1" hidden="1">'таблица (3)'!$A$8:$Y$577</definedName>
    <definedName name="Z_9A5B659A_2C24_4854_91E0_5B756BC19FB1_.wvu.FilterData" localSheetId="0" hidden="1">'4'!$A$6:$H$465</definedName>
    <definedName name="Z_9A5B659A_2C24_4854_91E0_5B756BC19FB1_.wvu.FilterData" localSheetId="1" hidden="1">'таблица (3)'!$A$8:$Y$579</definedName>
    <definedName name="Z_9A5B659A_2C24_4854_91E0_5B756BC19FB1_.wvu.PrintArea" localSheetId="0" hidden="1">'4'!$A$1:$H$466</definedName>
    <definedName name="Z_9A5B659A_2C24_4854_91E0_5B756BC19FB1_.wvu.PrintArea" localSheetId="1" hidden="1">'таблица (3)'!$A$1:$Y$581</definedName>
    <definedName name="Z_9A5B659A_2C24_4854_91E0_5B756BC19FB1_.wvu.Rows" localSheetId="0" hidden="1">'4'!$5:$5</definedName>
    <definedName name="Z_9A5B659A_2C24_4854_91E0_5B756BC19FB1_.wvu.Rows" localSheetId="1" hidden="1">'таблица (3)'!$7:$7</definedName>
    <definedName name="Z_9ABC03DE_6C85_4DF0_A420_3F21D7890572_.wvu.FilterData" localSheetId="0" hidden="1">'4'!$A$6:$H$440</definedName>
    <definedName name="Z_9ABC03DE_6C85_4DF0_A420_3F21D7890572_.wvu.FilterData" localSheetId="1" hidden="1">'таблица (3)'!$A$8:$Y$575</definedName>
    <definedName name="Z_9AE1862B_78B3_46B0_854C_96713CAED767_.wvu.FilterData" localSheetId="0" hidden="1">'4'!#REF!</definedName>
    <definedName name="Z_9AE1862B_78B3_46B0_854C_96713CAED767_.wvu.FilterData" localSheetId="1" hidden="1">'таблица (3)'!#REF!</definedName>
    <definedName name="Z_9AF1961C_4010_4978_863F_B58E544FB07B_.wvu.FilterData" localSheetId="0" hidden="1">'4'!$A$6:$H$6</definedName>
    <definedName name="Z_9AF1961C_4010_4978_863F_B58E544FB07B_.wvu.FilterData" localSheetId="1" hidden="1">'таблица (3)'!$A$8:$Y$8</definedName>
    <definedName name="Z_9B0AD0E8_4B25_4A6A_A96C_816B4085CCF7_.wvu.FilterData" localSheetId="0" hidden="1">'4'!$A$6:$H$6</definedName>
    <definedName name="Z_9B0AD0E8_4B25_4A6A_A96C_816B4085CCF7_.wvu.FilterData" localSheetId="1" hidden="1">'таблица (3)'!$A$8:$Y$8</definedName>
    <definedName name="Z_9B1D1361_4016_4F6F_BEA5_51186C4C99A4_.wvu.FilterData" localSheetId="0" hidden="1">'4'!$A$11:$H$442</definedName>
    <definedName name="Z_9B1D1361_4016_4F6F_BEA5_51186C4C99A4_.wvu.FilterData" localSheetId="1" hidden="1">'таблица (3)'!$A$13:$Y$577</definedName>
    <definedName name="Z_9BBE70BF_9865_42BF_BA30_8CA6831BB279_.wvu.FilterData" localSheetId="0" hidden="1">'4'!$A$6:$H$442</definedName>
    <definedName name="Z_9BBE70BF_9865_42BF_BA30_8CA6831BB279_.wvu.FilterData" localSheetId="1" hidden="1">'таблица (3)'!$A$8:$Y$577</definedName>
    <definedName name="Z_9BD399CA_7F6C_41F4_9A62_E1C92EC56DE5_.wvu.FilterData" localSheetId="0" hidden="1">'4'!$A$6:$H$442</definedName>
    <definedName name="Z_9BD399CA_7F6C_41F4_9A62_E1C92EC56DE5_.wvu.FilterData" localSheetId="1" hidden="1">'таблица (3)'!$A$8:$Y$577</definedName>
    <definedName name="Z_9C3A5449_AF10_477A_AE73_A9C7A1CD096C_.wvu.FilterData" localSheetId="0" hidden="1">'4'!$A$6:$H$442</definedName>
    <definedName name="Z_9C3A5449_AF10_477A_AE73_A9C7A1CD096C_.wvu.FilterData" localSheetId="1" hidden="1">'таблица (3)'!$A$8:$Y$577</definedName>
    <definedName name="Z_9C3AB0F4_BB94_4B06_A75E_308FE06A2A96_.wvu.FilterData" localSheetId="0" hidden="1">'4'!$A$6:$H$442</definedName>
    <definedName name="Z_9C3AB0F4_BB94_4B06_A75E_308FE06A2A96_.wvu.FilterData" localSheetId="1" hidden="1">'таблица (3)'!$A$8:$Y$577</definedName>
    <definedName name="Z_9C4936C9_1C3F_40A6_970A_7AEC28C2A016_.wvu.FilterData" localSheetId="0" hidden="1">'4'!$A$6:$H$442</definedName>
    <definedName name="Z_9C4936C9_1C3F_40A6_970A_7AEC28C2A016_.wvu.FilterData" localSheetId="1" hidden="1">'таблица (3)'!$A$8:$Y$577</definedName>
    <definedName name="Z_9C6C1567_6BDB_444F_B254_A9D556377D1C_.wvu.FilterData" localSheetId="0" hidden="1">'4'!$A$6:$H$465</definedName>
    <definedName name="Z_9D8A4552_4B0C_4593_BADC_E4092C1CAFEE_.wvu.FilterData" localSheetId="0" hidden="1">'4'!$A$6:$H$465</definedName>
    <definedName name="Z_9D91C41C_F8E0_4B0C_8CAC_7E9031576CE0_.wvu.FilterData" localSheetId="0" hidden="1">'4'!$A$6:$H$440</definedName>
    <definedName name="Z_9D91C41C_F8E0_4B0C_8CAC_7E9031576CE0_.wvu.FilterData" localSheetId="1" hidden="1">'таблица (3)'!$A$8:$Y$575</definedName>
    <definedName name="Z_9DB4C940_78B4_4706_B2E7_E1167FD4F158_.wvu.FilterData" localSheetId="0" hidden="1">'4'!$A$6:$H$442</definedName>
    <definedName name="Z_9DB4C940_78B4_4706_B2E7_E1167FD4F158_.wvu.FilterData" localSheetId="1" hidden="1">'таблица (3)'!$A$8:$Y$577</definedName>
    <definedName name="Z_9E0D04B4_09F3_4ECD_A819_EB218A336C17_.wvu.FilterData" localSheetId="0" hidden="1">'4'!$A$6:$H$442</definedName>
    <definedName name="Z_9E0D04B4_09F3_4ECD_A819_EB218A336C17_.wvu.FilterData" localSheetId="1" hidden="1">'таблица (3)'!$A$8:$Y$577</definedName>
    <definedName name="Z_9E5C2A82_9CA0_4CFD_9C39_E1C6254B45BE_.wvu.FilterData" localSheetId="0" hidden="1">'4'!$A$6:$H$442</definedName>
    <definedName name="Z_9E5C2A82_9CA0_4CFD_9C39_E1C6254B45BE_.wvu.FilterData" localSheetId="1" hidden="1">'таблица (3)'!$A$8:$Y$577</definedName>
    <definedName name="Z_9E7CCF54_0E23_47CF_9B10_07EBDC8C72D2_.wvu.FilterData" localSheetId="0" hidden="1">'4'!$A$11:$H$442</definedName>
    <definedName name="Z_9E7CCF54_0E23_47CF_9B10_07EBDC8C72D2_.wvu.FilterData" localSheetId="1" hidden="1">'таблица (3)'!$A$13:$Y$577</definedName>
    <definedName name="Z_9E844589_BA0A_4E50_8643_73A8FDA29000_.wvu.FilterData" localSheetId="0" hidden="1">'4'!$A$6:$H$442</definedName>
    <definedName name="Z_9E844589_BA0A_4E50_8643_73A8FDA29000_.wvu.FilterData" localSheetId="1" hidden="1">'таблица (3)'!$A$8:$Y$577</definedName>
    <definedName name="Z_9E905CB5_E526_4478_B370_51A22C11F288_.wvu.FilterData" localSheetId="0" hidden="1">'4'!$A$6:$H$442</definedName>
    <definedName name="Z_9E905CB5_E526_4478_B370_51A22C11F288_.wvu.FilterData" localSheetId="1" hidden="1">'таблица (3)'!$A$8:$Y$577</definedName>
    <definedName name="Z_9EC5F286_5DCC_4FA2_AFC7_48BF1BD6CFDF_.wvu.FilterData" localSheetId="0" hidden="1">'4'!$A$6:$H$440</definedName>
    <definedName name="Z_9EC5F286_5DCC_4FA2_AFC7_48BF1BD6CFDF_.wvu.FilterData" localSheetId="1" hidden="1">'таблица (3)'!$A$8:$Y$575</definedName>
    <definedName name="Z_9F571F96_B897_460C_BAF5_9DF4574F9D28_.wvu.FilterData" localSheetId="0" hidden="1">'4'!$A$6:$H$442</definedName>
    <definedName name="Z_9F571F96_B897_460C_BAF5_9DF4574F9D28_.wvu.FilterData" localSheetId="1" hidden="1">'таблица (3)'!$A$8:$Y$577</definedName>
    <definedName name="Z_9F59F3D9_1EBE_4183_A667_C3E868D6D1FA_.wvu.FilterData" localSheetId="0" hidden="1">'4'!$A$6:$H$440</definedName>
    <definedName name="Z_9F59F3D9_1EBE_4183_A667_C3E868D6D1FA_.wvu.FilterData" localSheetId="1" hidden="1">'таблица (3)'!$A$8:$Y$575</definedName>
    <definedName name="Z_9FADFD70_AE06_482B_9ACC_09EC0CAC8719_.wvu.FilterData" localSheetId="0" hidden="1">'4'!$A$6:$H$6</definedName>
    <definedName name="Z_9FADFD70_AE06_482B_9ACC_09EC0CAC8719_.wvu.FilterData" localSheetId="1" hidden="1">'таблица (3)'!$A$8:$Y$8</definedName>
    <definedName name="Z_A0005BA5_B95B_4C69_AF76_AED8EEDE14B1_.wvu.FilterData" localSheetId="0" hidden="1">'4'!$A$6:$H$6</definedName>
    <definedName name="Z_A0005BA5_B95B_4C69_AF76_AED8EEDE14B1_.wvu.FilterData" localSheetId="1" hidden="1">'таблица (3)'!$A$8:$Y$8</definedName>
    <definedName name="Z_A009848E_C83B_40CA_8FF5_42B834A4097A_.wvu.FilterData" localSheetId="0" hidden="1">'4'!$A$6:$H$442</definedName>
    <definedName name="Z_A009848E_C83B_40CA_8FF5_42B834A4097A_.wvu.FilterData" localSheetId="1" hidden="1">'таблица (3)'!$A$8:$Y$577</definedName>
    <definedName name="Z_A071948F_7973_44C2_80CE_B2EB984625B6_.wvu.FilterData" localSheetId="0" hidden="1">'4'!$A$6:$H$440</definedName>
    <definedName name="Z_A071948F_7973_44C2_80CE_B2EB984625B6_.wvu.FilterData" localSheetId="1" hidden="1">'таблица (3)'!$A$8:$Y$575</definedName>
    <definedName name="Z_A0C1E302_CE87_4DBE_BFD1_9A4E5B212573_.wvu.FilterData" localSheetId="0" hidden="1">'4'!$A$6:$H$440</definedName>
    <definedName name="Z_A0C1E302_CE87_4DBE_BFD1_9A4E5B212573_.wvu.FilterData" localSheetId="1" hidden="1">'таблица (3)'!$A$8:$Y$575</definedName>
    <definedName name="Z_A0E1F310_8A17_41CB_BBCB_BE7510D5ECC4_.wvu.FilterData" localSheetId="0" hidden="1">'4'!$A$5:$H$442</definedName>
    <definedName name="Z_A0E1F310_8A17_41CB_BBCB_BE7510D5ECC4_.wvu.FilterData" localSheetId="1" hidden="1">'таблица (3)'!$A$7:$Y$577</definedName>
    <definedName name="Z_A101E179_C49A_41DC_B7D2_0CA36535D94B_.wvu.FilterData" localSheetId="0" hidden="1">'4'!$A$6:$H$465</definedName>
    <definedName name="Z_A146A7CA_66B7_43D2_9223_9F6250449C6A_.wvu.FilterData" localSheetId="0" hidden="1">'4'!$A$6:$H$442</definedName>
    <definedName name="Z_A146A7CA_66B7_43D2_9223_9F6250449C6A_.wvu.FilterData" localSheetId="1" hidden="1">'таблица (3)'!$A$8:$Y$577</definedName>
    <definedName name="Z_A2EB8BDD_D83F_4F59_A3B2_186BE57F4D5B_.wvu.FilterData" localSheetId="0" hidden="1">'4'!$A$11:$H$442</definedName>
    <definedName name="Z_A2EB8BDD_D83F_4F59_A3B2_186BE57F4D5B_.wvu.FilterData" localSheetId="1" hidden="1">'таблица (3)'!$A$13:$Y$577</definedName>
    <definedName name="Z_A2FBA857_5C95_4C4A_9B07_28F4F3768079_.wvu.FilterData" localSheetId="0" hidden="1">'4'!$A$6:$H$442</definedName>
    <definedName name="Z_A2FBA857_5C95_4C4A_9B07_28F4F3768079_.wvu.FilterData" localSheetId="1" hidden="1">'таблица (3)'!$A$8:$Y$577</definedName>
    <definedName name="Z_A3196538_F4EE_40FA_A372_A50E278EAC64_.wvu.FilterData" localSheetId="0" hidden="1">'4'!$A$6:$H$442</definedName>
    <definedName name="Z_A3196538_F4EE_40FA_A372_A50E278EAC64_.wvu.FilterData" localSheetId="1" hidden="1">'таблица (3)'!$A$8:$Y$577</definedName>
    <definedName name="Z_A31B579C_2752_4759_8A06_46DF31C306C1_.wvu.FilterData" localSheetId="0" hidden="1">'4'!$A$6:$H$442</definedName>
    <definedName name="Z_A31B579C_2752_4759_8A06_46DF31C306C1_.wvu.FilterData" localSheetId="1" hidden="1">'таблица (3)'!$A$8:$Y$577</definedName>
    <definedName name="Z_A3376AEA_F26B_4138_A708_0586ACB483C9_.wvu.FilterData" localSheetId="0" hidden="1">'4'!$A$6:$H$440</definedName>
    <definedName name="Z_A3376AEA_F26B_4138_A708_0586ACB483C9_.wvu.FilterData" localSheetId="1" hidden="1">'таблица (3)'!$A$8:$Y$575</definedName>
    <definedName name="Z_A34A6DE5_9B6C_4801_BD39_90D89BD3FE28_.wvu.FilterData" localSheetId="0" hidden="1">'4'!$A$6:$H$440</definedName>
    <definedName name="Z_A34A6DE5_9B6C_4801_BD39_90D89BD3FE28_.wvu.FilterData" localSheetId="1" hidden="1">'таблица (3)'!$A$8:$Y$575</definedName>
    <definedName name="Z_A3650320_CEA3_44BF_B181_0B14F1D2B175_.wvu.FilterData" localSheetId="0" hidden="1">'4'!$A$6:$H$442</definedName>
    <definedName name="Z_A3650320_CEA3_44BF_B181_0B14F1D2B175_.wvu.FilterData" localSheetId="1" hidden="1">'таблица (3)'!$A$8:$Y$577</definedName>
    <definedName name="Z_A3742129_1214_4CEB_982C_0886C13971ED_.wvu.FilterData" localSheetId="0" hidden="1">'4'!#REF!</definedName>
    <definedName name="Z_A3742129_1214_4CEB_982C_0886C13971ED_.wvu.FilterData" localSheetId="1" hidden="1">'таблица (3)'!#REF!</definedName>
    <definedName name="Z_A3747F85_1EEE_40F8_A353_3861C68D9DEB_.wvu.FilterData" localSheetId="0" hidden="1">'4'!$A$6:$H$442</definedName>
    <definedName name="Z_A3747F85_1EEE_40F8_A353_3861C68D9DEB_.wvu.FilterData" localSheetId="1" hidden="1">'таблица (3)'!$A$8:$Y$577</definedName>
    <definedName name="Z_A3CBA819_41AA_4215_AD40_FBDF622BFC07_.wvu.FilterData" localSheetId="0" hidden="1">'4'!$A$6:$H$442</definedName>
    <definedName name="Z_A3CBA819_41AA_4215_AD40_FBDF622BFC07_.wvu.FilterData" localSheetId="1" hidden="1">'таблица (3)'!$A$8:$Y$577</definedName>
    <definedName name="Z_A3D82225_40DD_440C_84FF_B754BBD6DF60_.wvu.FilterData" localSheetId="0" hidden="1">'4'!$A$6:$H$440</definedName>
    <definedName name="Z_A3D82225_40DD_440C_84FF_B754BBD6DF60_.wvu.FilterData" localSheetId="1" hidden="1">'таблица (3)'!$A$8:$Y$575</definedName>
    <definedName name="Z_A3E2168D_7B3E_4B12_822C_9881D47667E9_.wvu.FilterData" localSheetId="0" hidden="1">'4'!$A$6:$H$442</definedName>
    <definedName name="Z_A3E2168D_7B3E_4B12_822C_9881D47667E9_.wvu.FilterData" localSheetId="1" hidden="1">'таблица (3)'!$A$8:$Y$577</definedName>
    <definedName name="Z_A44DB7B7_6677_451D_B81A_DF1F3F17C36F_.wvu.FilterData" localSheetId="0" hidden="1">'4'!$A$6:$H$442</definedName>
    <definedName name="Z_A44DB7B7_6677_451D_B81A_DF1F3F17C36F_.wvu.FilterData" localSheetId="1" hidden="1">'таблица (3)'!$A$8:$Y$577</definedName>
    <definedName name="Z_A4581B9D_02C3_4D94_8A94_E720EC72B40A_.wvu.FilterData" localSheetId="0" hidden="1">'4'!$A$6:$H$442</definedName>
    <definedName name="Z_A4581B9D_02C3_4D94_8A94_E720EC72B40A_.wvu.FilterData" localSheetId="1" hidden="1">'таблица (3)'!$A$8:$Y$577</definedName>
    <definedName name="Z_A4ACE7EE_4CAA_461B_803A_D01962FCA953_.wvu.FilterData" localSheetId="0" hidden="1">'4'!$A$6:$H$442</definedName>
    <definedName name="Z_A4ACE7EE_4CAA_461B_803A_D01962FCA953_.wvu.FilterData" localSheetId="1" hidden="1">'таблица (3)'!$A$8:$Y$577</definedName>
    <definedName name="Z_A4C67B3F_E9C2_4816_9C61_32FF2C3C1887_.wvu.FilterData" localSheetId="0" hidden="1">'4'!$A$6:$G$442</definedName>
    <definedName name="Z_A4C67B3F_E9C2_4816_9C61_32FF2C3C1887_.wvu.FilterData" localSheetId="1" hidden="1">'таблица (3)'!$A$8:$R$577</definedName>
    <definedName name="Z_A4F72316_A6E9_4E46_A8DD_D962C6BF5635_.wvu.FilterData" localSheetId="0" hidden="1">'4'!$A$6:$H$465</definedName>
    <definedName name="Z_A545DC26_5D00_4635_8A97_F8643BBFFCB1_.wvu.FilterData" localSheetId="0" hidden="1">'4'!$A$6:$H$440</definedName>
    <definedName name="Z_A545DC26_5D00_4635_8A97_F8643BBFFCB1_.wvu.FilterData" localSheetId="1" hidden="1">'таблица (3)'!$A$8:$Y$575</definedName>
    <definedName name="Z_A5E39EE2_B31E_44A5_B8A7_30EF5A61BBC2_.wvu.FilterData" localSheetId="0" hidden="1">'4'!$A$6:$H$465</definedName>
    <definedName name="Z_A613439F_747E_4A50_A5E4_4CAAF6ACB896_.wvu.FilterData" localSheetId="0" hidden="1">'4'!$A$6:$H$6</definedName>
    <definedName name="Z_A613439F_747E_4A50_A5E4_4CAAF6ACB896_.wvu.FilterData" localSheetId="1" hidden="1">'таблица (3)'!$A$8:$Y$8</definedName>
    <definedName name="Z_A621CB36_B95F_4F20_A093_F8411B7BAA9B_.wvu.FilterData" localSheetId="0" hidden="1">'4'!$A$6:$H$443</definedName>
    <definedName name="Z_A621CB36_B95F_4F20_A093_F8411B7BAA9B_.wvu.FilterData" localSheetId="1" hidden="1">'таблица (3)'!$A$8:$Y$578</definedName>
    <definedName name="Z_A646B9D3_403C_42CB_AC2A_23A1242E133F_.wvu.FilterData" localSheetId="0" hidden="1">'4'!$A$6:$H$442</definedName>
    <definedName name="Z_A646B9D3_403C_42CB_AC2A_23A1242E133F_.wvu.FilterData" localSheetId="1" hidden="1">'таблица (3)'!$A$8:$Y$577</definedName>
    <definedName name="Z_A6561ADE_CAE9_4F6F_B8D3_96148B769E31_.wvu.FilterData" localSheetId="0" hidden="1">'4'!$A$6:$H$442</definedName>
    <definedName name="Z_A6561ADE_CAE9_4F6F_B8D3_96148B769E31_.wvu.FilterData" localSheetId="1" hidden="1">'таблица (3)'!$A$8:$Y$577</definedName>
    <definedName name="Z_A65D72E8_AA86_45E3_BAD4_54707695F679_.wvu.FilterData" localSheetId="0" hidden="1">'4'!$A$6:$H$440</definedName>
    <definedName name="Z_A65D72E8_AA86_45E3_BAD4_54707695F679_.wvu.FilterData" localSheetId="1" hidden="1">'таблица (3)'!$A$8:$Y$575</definedName>
    <definedName name="Z_A66456AE_9917_481E_9F80_8A2493D36BD8_.wvu.FilterData" localSheetId="0" hidden="1">'4'!$A$6:$H$440</definedName>
    <definedName name="Z_A66456AE_9917_481E_9F80_8A2493D36BD8_.wvu.FilterData" localSheetId="1" hidden="1">'таблица (3)'!$A$8:$Y$575</definedName>
    <definedName name="Z_A7249C35_61A1_4763_B2F2_F203ADFE5968_.wvu.FilterData" localSheetId="0" hidden="1">'4'!$A$6:$H$443</definedName>
    <definedName name="Z_A7249C35_61A1_4763_B2F2_F203ADFE5968_.wvu.FilterData" localSheetId="1" hidden="1">'таблица (3)'!$A$8:$Y$578</definedName>
    <definedName name="Z_A73646E4_9D1A_44C3_B612_3DEDA720EF97_.wvu.FilterData" localSheetId="0" hidden="1">'4'!$A$6:$H$442</definedName>
    <definedName name="Z_A73646E4_9D1A_44C3_B612_3DEDA720EF97_.wvu.FilterData" localSheetId="1" hidden="1">'таблица (3)'!$A$8:$Y$577</definedName>
    <definedName name="Z_A74EA4EB_72BF_4605_B834_F4B74C3985DD_.wvu.FilterData" localSheetId="0" hidden="1">'4'!$A$5:$H$442</definedName>
    <definedName name="Z_A74EA4EB_72BF_4605_B834_F4B74C3985DD_.wvu.FilterData" localSheetId="1" hidden="1">'таблица (3)'!$A$7:$Y$577</definedName>
    <definedName name="Z_A772BA39_7555_4EDA_B043_2194D83F4FC2_.wvu.FilterData" localSheetId="0" hidden="1">'4'!$A$6:$H$465</definedName>
    <definedName name="Z_A772BA39_7555_4EDA_B043_2194D83F4FC2_.wvu.FilterData" localSheetId="1" hidden="1">'таблица (3)'!$A$8:$Y$579</definedName>
    <definedName name="Z_A772BA39_7555_4EDA_B043_2194D83F4FC2_.wvu.PrintArea" localSheetId="0" hidden="1">'4'!$A$1:$H$443</definedName>
    <definedName name="Z_A772BA39_7555_4EDA_B043_2194D83F4FC2_.wvu.PrintArea" localSheetId="1" hidden="1">'таблица (3)'!$A$1:$Y$578</definedName>
    <definedName name="Z_A77E35B2_E5AC_42FC_BCD9_AB11A4B78EF8_.wvu.FilterData" localSheetId="0" hidden="1">'4'!$A$6:$H$465</definedName>
    <definedName name="Z_A79C7694_D879_4CDC_B26E_FB41EFDF3B55_.wvu.FilterData" localSheetId="0" hidden="1">'4'!$A$6:$H$442</definedName>
    <definedName name="Z_A79C7694_D879_4CDC_B26E_FB41EFDF3B55_.wvu.FilterData" localSheetId="1" hidden="1">'таблица (3)'!$A$8:$Y$577</definedName>
    <definedName name="Z_A7EE2AFB_9673_428C_A148_1E926909ED41_.wvu.FilterData" localSheetId="0" hidden="1">'4'!$A$6:$H$440</definedName>
    <definedName name="Z_A7EE2AFB_9673_428C_A148_1E926909ED41_.wvu.FilterData" localSheetId="1" hidden="1">'таблица (3)'!$A$8:$Y$575</definedName>
    <definedName name="Z_A8148049_7871_413B_8480_B41BA61DA915_.wvu.FilterData" localSheetId="0" hidden="1">'4'!$A$6:$H$442</definedName>
    <definedName name="Z_A8148049_7871_413B_8480_B41BA61DA915_.wvu.FilterData" localSheetId="1" hidden="1">'таблица (3)'!$A$8:$Y$577</definedName>
    <definedName name="Z_A83753A6_3704_44C1_BAA0_C21DDA6452C4_.wvu.FilterData" localSheetId="0" hidden="1">'4'!$A$6:$H$440</definedName>
    <definedName name="Z_A83753A6_3704_44C1_BAA0_C21DDA6452C4_.wvu.FilterData" localSheetId="1" hidden="1">'таблица (3)'!$A$8:$Y$575</definedName>
    <definedName name="Z_A84FECAD_A31C_4C79_935B_947DCA7FA150_.wvu.FilterData" localSheetId="0" hidden="1">'4'!$A$11:$H$442</definedName>
    <definedName name="Z_A84FECAD_A31C_4C79_935B_947DCA7FA150_.wvu.FilterData" localSheetId="1" hidden="1">'таблица (3)'!$A$13:$Y$577</definedName>
    <definedName name="Z_A8DE182B_CD7A_49AC_8321_CDDC2929F66D_.wvu.FilterData" localSheetId="0" hidden="1">'4'!$A$6:$H$442</definedName>
    <definedName name="Z_A8DE182B_CD7A_49AC_8321_CDDC2929F66D_.wvu.FilterData" localSheetId="1" hidden="1">'таблица (3)'!$A$8:$Y$577</definedName>
    <definedName name="Z_A8FE9459_7534_46F1_8626_9CA142B1DE13_.wvu.FilterData" localSheetId="0" hidden="1">'4'!$A$6:$H$443</definedName>
    <definedName name="Z_A8FE9459_7534_46F1_8626_9CA142B1DE13_.wvu.FilterData" localSheetId="1" hidden="1">'таблица (3)'!$A$8:$Y$578</definedName>
    <definedName name="Z_A94045FD_1BCF_4586_AC63_CB3FAF4D53A4_.wvu.FilterData" localSheetId="0" hidden="1">'4'!$A$6:$H$440</definedName>
    <definedName name="Z_A94045FD_1BCF_4586_AC63_CB3FAF4D53A4_.wvu.FilterData" localSheetId="1" hidden="1">'таблица (3)'!$A$8:$Y$575</definedName>
    <definedName name="Z_A9D2E39A_5EF8_4DF9_9FEA_9530B07E28C6_.wvu.FilterData" localSheetId="0" hidden="1">'4'!$A$6:$H$442</definedName>
    <definedName name="Z_A9D2E39A_5EF8_4DF9_9FEA_9530B07E28C6_.wvu.FilterData" localSheetId="1" hidden="1">'таблица (3)'!$A$8:$Y$577</definedName>
    <definedName name="Z_AACDCA5B_039F_498D_83B2_F073ACD70129_.wvu.FilterData" localSheetId="0" hidden="1">'4'!$A$6:$H$440</definedName>
    <definedName name="Z_AACDCA5B_039F_498D_83B2_F073ACD70129_.wvu.FilterData" localSheetId="1" hidden="1">'таблица (3)'!$A$8:$Y$575</definedName>
    <definedName name="Z_AAD562DB_A0F5_4E63_A7CA_075D09CD3A90_.wvu.FilterData" localSheetId="0" hidden="1">'4'!$A$6:$H$440</definedName>
    <definedName name="Z_AAD562DB_A0F5_4E63_A7CA_075D09CD3A90_.wvu.FilterData" localSheetId="1" hidden="1">'таблица (3)'!$A$8:$Y$575</definedName>
    <definedName name="Z_AAEFB427_B218_441A_85F9_BD05C5D4278F_.wvu.FilterData" localSheetId="0" hidden="1">'4'!$A$6:$H$442</definedName>
    <definedName name="Z_AAEFB427_B218_441A_85F9_BD05C5D4278F_.wvu.FilterData" localSheetId="1" hidden="1">'таблица (3)'!$A$8:$Y$577</definedName>
    <definedName name="Z_AB3E31DD_E1A6_450E_AF42_37A362CD5534_.wvu.FilterData" localSheetId="0" hidden="1">'4'!$A$6:$H$442</definedName>
    <definedName name="Z_AB3E31DD_E1A6_450E_AF42_37A362CD5534_.wvu.FilterData" localSheetId="1" hidden="1">'таблица (3)'!$A$8:$Y$577</definedName>
    <definedName name="Z_ABF34D86_19F2_4D0C_9B9A_6C3995D34DE2_.wvu.FilterData" localSheetId="0" hidden="1">'4'!$A$6:$H$442</definedName>
    <definedName name="Z_ABF34D86_19F2_4D0C_9B9A_6C3995D34DE2_.wvu.FilterData" localSheetId="1" hidden="1">'таблица (3)'!$A$8:$Y$577</definedName>
    <definedName name="Z_AC49BF00_4554_4602_8D0A_91F936F567FE_.wvu.FilterData" localSheetId="0" hidden="1">'4'!$A$6:$H$442</definedName>
    <definedName name="Z_AC49BF00_4554_4602_8D0A_91F936F567FE_.wvu.FilterData" localSheetId="1" hidden="1">'таблица (3)'!$A$8:$Y$577</definedName>
    <definedName name="Z_AC517754_A29E_4477_9A31_0EC08DC20D6B_.wvu.FilterData" localSheetId="0" hidden="1">'4'!$A$6:$H$440</definedName>
    <definedName name="Z_AC517754_A29E_4477_9A31_0EC08DC20D6B_.wvu.FilterData" localSheetId="1" hidden="1">'таблица (3)'!$A$8:$Y$575</definedName>
    <definedName name="Z_AC5D262D_E89B_459D_9DCB_DC8CF6C428D6_.wvu.FilterData" localSheetId="0" hidden="1">'4'!$A$6:$H$442</definedName>
    <definedName name="Z_AC5D262D_E89B_459D_9DCB_DC8CF6C428D6_.wvu.FilterData" localSheetId="1" hidden="1">'таблица (3)'!$A$8:$Y$577</definedName>
    <definedName name="Z_AC6DCCB2_9322_4A1F_880E_DD185CBD8F97_.wvu.FilterData" localSheetId="0" hidden="1">'4'!$A$6:$H$440</definedName>
    <definedName name="Z_AC6DCCB2_9322_4A1F_880E_DD185CBD8F97_.wvu.FilterData" localSheetId="1" hidden="1">'таблица (3)'!$A$8:$Y$575</definedName>
    <definedName name="Z_AC9CEE29_FDFC_4BAE_B187_A5C8E31FEC1B_.wvu.FilterData" localSheetId="0" hidden="1">'4'!$A$6:$H$442</definedName>
    <definedName name="Z_AC9CEE29_FDFC_4BAE_B187_A5C8E31FEC1B_.wvu.FilterData" localSheetId="1" hidden="1">'таблица (3)'!$A$8:$Y$577</definedName>
    <definedName name="Z_ACDEEA8D_FE6B_4C7C_A623_54F56A1A1F75_.wvu.FilterData" localSheetId="0" hidden="1">'4'!$A$6:$H$442</definedName>
    <definedName name="Z_ACDEEA8D_FE6B_4C7C_A623_54F56A1A1F75_.wvu.FilterData" localSheetId="1" hidden="1">'таблица (3)'!$A$8:$Y$577</definedName>
    <definedName name="Z_AD0EB127_5614_4438_84AC_50B199440163_.wvu.FilterData" localSheetId="0" hidden="1">'4'!$A$6:$H$442</definedName>
    <definedName name="Z_AD0EB127_5614_4438_84AC_50B199440163_.wvu.FilterData" localSheetId="1" hidden="1">'таблица (3)'!$A$8:$Y$577</definedName>
    <definedName name="Z_AD1C76E2_A47E_4098_8B6C_C254D8CC783C_.wvu.FilterData" localSheetId="0" hidden="1">'4'!$A$6:$H$6</definedName>
    <definedName name="Z_AD1C76E2_A47E_4098_8B6C_C254D8CC783C_.wvu.FilterData" localSheetId="1" hidden="1">'таблица (3)'!$A$8:$Y$8</definedName>
    <definedName name="Z_AD82E7CE_C73E_4F24_B506_839969E9B1F0_.wvu.FilterData" localSheetId="0" hidden="1">'4'!$A$6:$H$440</definedName>
    <definedName name="Z_AD82E7CE_C73E_4F24_B506_839969E9B1F0_.wvu.FilterData" localSheetId="1" hidden="1">'таблица (3)'!$A$8:$Y$575</definedName>
    <definedName name="Z_ADA7F6EB_ED86_46D0_866B_DF1FFFE64AAD_.wvu.FilterData" localSheetId="0" hidden="1">'4'!$A$6:$H$442</definedName>
    <definedName name="Z_ADA7F6EB_ED86_46D0_866B_DF1FFFE64AAD_.wvu.FilterData" localSheetId="1" hidden="1">'таблица (3)'!$A$8:$Y$577</definedName>
    <definedName name="Z_ADB3BA1B_C565_4D6D_90DE_B54B1EF36789_.wvu.FilterData" localSheetId="0" hidden="1">'4'!$A$6:$H$440</definedName>
    <definedName name="Z_ADB3BA1B_C565_4D6D_90DE_B54B1EF36789_.wvu.FilterData" localSheetId="1" hidden="1">'таблица (3)'!$A$8:$Y$575</definedName>
    <definedName name="Z_ADC71995_7556_4729_8484_B9D3D95E9E32_.wvu.FilterData" localSheetId="0" hidden="1">'4'!$A$6:$H$442</definedName>
    <definedName name="Z_ADC71995_7556_4729_8484_B9D3D95E9E32_.wvu.FilterData" localSheetId="1" hidden="1">'таблица (3)'!$A$8:$Y$577</definedName>
    <definedName name="Z_ADE576AE_2589_4278_8AEB_1FC35E0ABBA0_.wvu.FilterData" localSheetId="0" hidden="1">'4'!$E$4:$F$5</definedName>
    <definedName name="Z_ADE576AE_2589_4278_8AEB_1FC35E0ABBA0_.wvu.FilterData" localSheetId="1" hidden="1">'таблица (3)'!$N$6:$O$7</definedName>
    <definedName name="Z_AE0D3E8A_6A1F_4A46_B4C0_ACD8C1C757EA_.wvu.FilterData" localSheetId="0" hidden="1">'4'!$A$6:$H$440</definedName>
    <definedName name="Z_AE0D3E8A_6A1F_4A46_B4C0_ACD8C1C757EA_.wvu.FilterData" localSheetId="1" hidden="1">'таблица (3)'!$A$8:$Y$575</definedName>
    <definedName name="Z_AE2148F3_0135_4E3D_86C5_B72D59710C77_.wvu.FilterData" localSheetId="0" hidden="1">'4'!$A$6:$H$442</definedName>
    <definedName name="Z_AE2148F3_0135_4E3D_86C5_B72D59710C77_.wvu.FilterData" localSheetId="1" hidden="1">'таблица (3)'!$A$8:$Y$577</definedName>
    <definedName name="Z_AEB87FDC_68ED_4F27_A728_3A329F978975_.wvu.FilterData" localSheetId="0" hidden="1">'4'!$A$6:$H$440</definedName>
    <definedName name="Z_AEB87FDC_68ED_4F27_A728_3A329F978975_.wvu.FilterData" localSheetId="1" hidden="1">'таблица (3)'!$A$8:$Y$575</definedName>
    <definedName name="Z_AED3CAFC_4ADE_46F1_862D_B287F572F0CA_.wvu.FilterData" localSheetId="0" hidden="1">'4'!$A$6:$H$465</definedName>
    <definedName name="Z_AED4DD33_B860_452C_A22D_E938650F6C2E_.wvu.FilterData" localSheetId="0" hidden="1">'4'!$A$6:$H$465</definedName>
    <definedName name="Z_AF12EFDF_6619_4E9B_81FA_2A2ABE536EA9_.wvu.FilterData" localSheetId="0" hidden="1">'4'!$A$6:$H$465</definedName>
    <definedName name="Z_AF6F0713_A2B2_4551_A05F_865BCE10131F_.wvu.FilterData" localSheetId="0" hidden="1">'4'!$A$6:$H$442</definedName>
    <definedName name="Z_AF6F0713_A2B2_4551_A05F_865BCE10131F_.wvu.FilterData" localSheetId="1" hidden="1">'таблица (3)'!$A$8:$Y$577</definedName>
    <definedName name="Z_AFAB25D6_CE5D_4554_9107_98885CBDF165_.wvu.FilterData" localSheetId="0" hidden="1">'4'!#REF!</definedName>
    <definedName name="Z_AFAB25D6_CE5D_4554_9107_98885CBDF165_.wvu.FilterData" localSheetId="1" hidden="1">'таблица (3)'!#REF!</definedName>
    <definedName name="Z_AFC78239_3409_4792_8216_5DA044A3E409_.wvu.FilterData" localSheetId="0" hidden="1">'4'!$A$6:$H$442</definedName>
    <definedName name="Z_AFC78239_3409_4792_8216_5DA044A3E409_.wvu.FilterData" localSheetId="1" hidden="1">'таблица (3)'!$A$8:$Y$577</definedName>
    <definedName name="Z_AFDB13EA_6A5A_4756_924A_FDB0D675EE0A_.wvu.FilterData" localSheetId="0" hidden="1">'4'!$A$6:$H$442</definedName>
    <definedName name="Z_AFDB13EA_6A5A_4756_924A_FDB0D675EE0A_.wvu.FilterData" localSheetId="1" hidden="1">'таблица (3)'!$A$8:$Y$577</definedName>
    <definedName name="Z_AFFC02C8_AE09_4354_922E_87A0A62D9CE9_.wvu.FilterData" localSheetId="0" hidden="1">'4'!$A$6:$H$440</definedName>
    <definedName name="Z_AFFC02C8_AE09_4354_922E_87A0A62D9CE9_.wvu.FilterData" localSheetId="1" hidden="1">'таблица (3)'!$A$8:$Y$575</definedName>
    <definedName name="Z_B006F963_CEA3_4A16_A6BE_C503EE5B2F5B_.wvu.FilterData" localSheetId="0" hidden="1">'4'!$A$6:$H$440</definedName>
    <definedName name="Z_B006F963_CEA3_4A16_A6BE_C503EE5B2F5B_.wvu.FilterData" localSheetId="1" hidden="1">'таблица (3)'!$A$8:$Y$575</definedName>
    <definedName name="Z_B008C9D1_24B9_4597_9B49_D7C51C64E876_.wvu.FilterData" localSheetId="0" hidden="1">'4'!$A$6:$H$442</definedName>
    <definedName name="Z_B008C9D1_24B9_4597_9B49_D7C51C64E876_.wvu.FilterData" localSheetId="1" hidden="1">'таблица (3)'!$A$8:$Y$577</definedName>
    <definedName name="Z_B01FA677_4B45_45E3_B959_96DC16728EE4_.wvu.FilterData" localSheetId="0" hidden="1">'4'!$A$6:$H$442</definedName>
    <definedName name="Z_B01FA677_4B45_45E3_B959_96DC16728EE4_.wvu.FilterData" localSheetId="1" hidden="1">'таблица (3)'!$A$8:$Y$577</definedName>
    <definedName name="Z_B07FFDE0_547B_49A8_9ADD_64D6D47AEC43_.wvu.FilterData" localSheetId="0" hidden="1">'4'!$A$6:$H$442</definedName>
    <definedName name="Z_B07FFDE0_547B_49A8_9ADD_64D6D47AEC43_.wvu.FilterData" localSheetId="1" hidden="1">'таблица (3)'!$A$8:$Y$577</definedName>
    <definedName name="Z_B0E27C54_BB53_4A9F_A141_D4BD6669A9FE_.wvu.FilterData" localSheetId="0" hidden="1">'4'!$A$6:$H$442</definedName>
    <definedName name="Z_B0E27C54_BB53_4A9F_A141_D4BD6669A9FE_.wvu.FilterData" localSheetId="1" hidden="1">'таблица (3)'!$A$8:$Y$577</definedName>
    <definedName name="Z_B134A281_823F_4EBE_97C5_5264BED808ED_.wvu.FilterData" localSheetId="0" hidden="1">'4'!$A$6:$H$442</definedName>
    <definedName name="Z_B134A281_823F_4EBE_97C5_5264BED808ED_.wvu.FilterData" localSheetId="1" hidden="1">'таблица (3)'!$A$8:$Y$577</definedName>
    <definedName name="Z_B15D84FF_43F1_4E5B_ADC9_464589F68391_.wvu.FilterData" localSheetId="0" hidden="1">'4'!$A$6:$H$442</definedName>
    <definedName name="Z_B15D84FF_43F1_4E5B_ADC9_464589F68391_.wvu.FilterData" localSheetId="1" hidden="1">'таблица (3)'!$A$8:$Y$577</definedName>
    <definedName name="Z_B1A8660E_68E0_46D5_80BF_57670F840A5C_.wvu.FilterData" localSheetId="0" hidden="1">'4'!$A$6:$H$442</definedName>
    <definedName name="Z_B1A8660E_68E0_46D5_80BF_57670F840A5C_.wvu.FilterData" localSheetId="1" hidden="1">'таблица (3)'!$A$8:$Y$577</definedName>
    <definedName name="Z_B1B034E9_DF49_4F1B_863C_94B65A480767_.wvu.FilterData" localSheetId="0" hidden="1">'4'!$A$6:$H$465</definedName>
    <definedName name="Z_B1DD652B_0A38_4AC4_A460_1BAED339D19D_.wvu.FilterData" localSheetId="0" hidden="1">'4'!$A$6:$H$442</definedName>
    <definedName name="Z_B1DD652B_0A38_4AC4_A460_1BAED339D19D_.wvu.FilterData" localSheetId="1" hidden="1">'таблица (3)'!$A$8:$Y$577</definedName>
    <definedName name="Z_B1EB0F67_E4DD_442E_8DE0_246F953CAA98_.wvu.FilterData" localSheetId="0" hidden="1">'4'!$E$4:$F$6</definedName>
    <definedName name="Z_B1EB0F67_E4DD_442E_8DE0_246F953CAA98_.wvu.FilterData" localSheetId="1" hidden="1">'таблица (3)'!$N$6:$Q$8</definedName>
    <definedName name="Z_B1FFEF8B_F043_4A64_A129_50894C2C586F_.wvu.FilterData" localSheetId="0" hidden="1">'4'!$F$4:$F$440</definedName>
    <definedName name="Z_B1FFEF8B_F043_4A64_A129_50894C2C586F_.wvu.FilterData" localSheetId="1" hidden="1">'таблица (3)'!$O$6:$Q$575</definedName>
    <definedName name="Z_B218DD11_E876_47CF_8FCC_8CB297A034C7_.wvu.FilterData" localSheetId="0" hidden="1">'4'!$A$6:$H$442</definedName>
    <definedName name="Z_B218DD11_E876_47CF_8FCC_8CB297A034C7_.wvu.FilterData" localSheetId="1" hidden="1">'таблица (3)'!$A$8:$Y$577</definedName>
    <definedName name="Z_B22EA2EB_35E6_445E_A1C2_DF4801CE8282_.wvu.FilterData" localSheetId="0" hidden="1">'4'!$A$6:$H$442</definedName>
    <definedName name="Z_B22EA2EB_35E6_445E_A1C2_DF4801CE8282_.wvu.FilterData" localSheetId="1" hidden="1">'таблица (3)'!$A$8:$Y$577</definedName>
    <definedName name="Z_B241BA23_2E16_4134_AFBF_F698C0157B69_.wvu.FilterData" localSheetId="0" hidden="1">'4'!$A$6:$H$442</definedName>
    <definedName name="Z_B241BA23_2E16_4134_AFBF_F698C0157B69_.wvu.FilterData" localSheetId="1" hidden="1">'таблица (3)'!$A$8:$Y$577</definedName>
    <definedName name="Z_B25AD5A3_1F5C_4F44_886E_69DDFD2AAD3D_.wvu.FilterData" localSheetId="0" hidden="1">'4'!$A$6:$H$442</definedName>
    <definedName name="Z_B25AD5A3_1F5C_4F44_886E_69DDFD2AAD3D_.wvu.FilterData" localSheetId="1" hidden="1">'таблица (3)'!$A$8:$Y$577</definedName>
    <definedName name="Z_B2DB5F58_BD5E_42B4_A992_3CFA68200EAD_.wvu.FilterData" localSheetId="0" hidden="1">'4'!$A$6:$H$465</definedName>
    <definedName name="Z_B2DB5F58_BD5E_42B4_A992_3CFA68200EAD_.wvu.FilterData" localSheetId="1" hidden="1">'таблица (3)'!$A$8:$Y$579</definedName>
    <definedName name="Z_B309FA52_EA7D_4A51_BA26_FB7492D41A62_.wvu.FilterData" localSheetId="0" hidden="1">'4'!$A$6:$H$442</definedName>
    <definedName name="Z_B309FA52_EA7D_4A51_BA26_FB7492D41A62_.wvu.FilterData" localSheetId="1" hidden="1">'таблица (3)'!$A$8:$Y$577</definedName>
    <definedName name="Z_B30C4C0C_D51C_4469_AE7B_EE719352AC05_.wvu.FilterData" localSheetId="0" hidden="1">'4'!$A$6:$H$440</definedName>
    <definedName name="Z_B30C4C0C_D51C_4469_AE7B_EE719352AC05_.wvu.FilterData" localSheetId="1" hidden="1">'таблица (3)'!$A$8:$Y$575</definedName>
    <definedName name="Z_B33BDB54_11DD_4942_87B6_A90F8161F757_.wvu.FilterData" localSheetId="0" hidden="1">'4'!$A$6:$H$440</definedName>
    <definedName name="Z_B33BDB54_11DD_4942_87B6_A90F8161F757_.wvu.FilterData" localSheetId="1" hidden="1">'таблица (3)'!$A$8:$Y$575</definedName>
    <definedName name="Z_B35C9F9B_C51A_4930_967F_B451CE0450D5_.wvu.FilterData" localSheetId="0" hidden="1">'4'!$A$6:$H$442</definedName>
    <definedName name="Z_B35C9F9B_C51A_4930_967F_B451CE0450D5_.wvu.FilterData" localSheetId="1" hidden="1">'таблица (3)'!$A$8:$Y$577</definedName>
    <definedName name="Z_B363646D_FA19_429C_8D5A_E08089D967AF_.wvu.FilterData" localSheetId="0" hidden="1">'4'!$E$4:$F$5</definedName>
    <definedName name="Z_B363646D_FA19_429C_8D5A_E08089D967AF_.wvu.FilterData" localSheetId="1" hidden="1">'таблица (3)'!$N$6:$O$7</definedName>
    <definedName name="Z_B3650C70_34BE_44E2_8A18_DB62F48818CE_.wvu.FilterData" localSheetId="0" hidden="1">'4'!$A$6:$H$440</definedName>
    <definedName name="Z_B3650C70_34BE_44E2_8A18_DB62F48818CE_.wvu.FilterData" localSheetId="1" hidden="1">'таблица (3)'!$A$8:$Y$575</definedName>
    <definedName name="Z_B3B270A8_C8AA_40E6_BD5A_285959E922CE_.wvu.FilterData" localSheetId="0" hidden="1">'4'!$A$6:$H$442</definedName>
    <definedName name="Z_B3B270A8_C8AA_40E6_BD5A_285959E922CE_.wvu.FilterData" localSheetId="1" hidden="1">'таблица (3)'!$A$8:$Y$577</definedName>
    <definedName name="Z_B3ED644F_3B3F_4D16_B81A_3B9CC40D21BB_.wvu.FilterData" localSheetId="0" hidden="1">'4'!$A$6:$H$440</definedName>
    <definedName name="Z_B3ED644F_3B3F_4D16_B81A_3B9CC40D21BB_.wvu.FilterData" localSheetId="1" hidden="1">'таблица (3)'!$A$8:$Y$575</definedName>
    <definedName name="Z_B4230C6C_6684_4969_98D2_BA7BD990B045_.wvu.FilterData" localSheetId="0" hidden="1">'4'!$A$6:$H$442</definedName>
    <definedName name="Z_B4230C6C_6684_4969_98D2_BA7BD990B045_.wvu.FilterData" localSheetId="1" hidden="1">'таблица (3)'!$A$8:$Y$577</definedName>
    <definedName name="Z_B49D2F48_695F_430A_BBF7_40FEB624DD8B_.wvu.FilterData" localSheetId="0" hidden="1">'4'!$A$6:$H$442</definedName>
    <definedName name="Z_B49D2F48_695F_430A_BBF7_40FEB624DD8B_.wvu.FilterData" localSheetId="1" hidden="1">'таблица (3)'!$A$8:$Y$577</definedName>
    <definedName name="Z_B4DA06E0_F357_4FBE_9DE6_40B2CBC8F88C_.wvu.FilterData" localSheetId="0" hidden="1">'4'!$A$6:$H$440</definedName>
    <definedName name="Z_B4DA06E0_F357_4FBE_9DE6_40B2CBC8F88C_.wvu.FilterData" localSheetId="1" hidden="1">'таблица (3)'!$A$8:$Y$575</definedName>
    <definedName name="Z_B54E679E_38BF_485F_A89C_B4CE48E9EDCB_.wvu.FilterData" localSheetId="0" hidden="1">'4'!$A$6:$H$6</definedName>
    <definedName name="Z_B54E679E_38BF_485F_A89C_B4CE48E9EDCB_.wvu.FilterData" localSheetId="1" hidden="1">'таблица (3)'!$A$8:$Y$8</definedName>
    <definedName name="Z_B5520B69_2C65_4F46_A2E2_44A9B603140F_.wvu.FilterData" localSheetId="0" hidden="1">'4'!$E$4:$F$6</definedName>
    <definedName name="Z_B5520B69_2C65_4F46_A2E2_44A9B603140F_.wvu.FilterData" localSheetId="1" hidden="1">'таблица (3)'!$N$6:$Q$8</definedName>
    <definedName name="Z_B5FF5534_5FAF_407B_98B8_9E9C3E4536D3_.wvu.FilterData" localSheetId="0" hidden="1">'4'!$A$6:$H$442</definedName>
    <definedName name="Z_B5FF5534_5FAF_407B_98B8_9E9C3E4536D3_.wvu.FilterData" localSheetId="1" hidden="1">'таблица (3)'!$A$8:$Y$577</definedName>
    <definedName name="Z_B62D1997_7660_4BBC_96DA_6D78FE8E2D15_.wvu.FilterData" localSheetId="0" hidden="1">'4'!$A$6:$H$440</definedName>
    <definedName name="Z_B62D1997_7660_4BBC_96DA_6D78FE8E2D15_.wvu.FilterData" localSheetId="1" hidden="1">'таблица (3)'!$A$8:$Y$575</definedName>
    <definedName name="Z_B669BBD7_01B4_4959_8338_4E054A374267_.wvu.FilterData" localSheetId="0" hidden="1">'4'!$A$6:$H$440</definedName>
    <definedName name="Z_B669BBD7_01B4_4959_8338_4E054A374267_.wvu.FilterData" localSheetId="1" hidden="1">'таблица (3)'!$A$8:$Y$575</definedName>
    <definedName name="Z_B687D06D_3526_4672_B490_2D8759ADA1F7_.wvu.FilterData" localSheetId="0" hidden="1">'4'!$A$6:$H$465</definedName>
    <definedName name="Z_B6A4DA5A_D1D9_49C2_82E6_7C8D00BEAA41_.wvu.FilterData" localSheetId="0" hidden="1">'4'!$A$6:$H$442</definedName>
    <definedName name="Z_B6A4DA5A_D1D9_49C2_82E6_7C8D00BEAA41_.wvu.FilterData" localSheetId="1" hidden="1">'таблица (3)'!$A$8:$Y$577</definedName>
    <definedName name="Z_B6A83AAB_5FD2_44AC_B9DA_1FCD744CA98E_.wvu.FilterData" localSheetId="0" hidden="1">'4'!$A$6:$H$442</definedName>
    <definedName name="Z_B6A83AAB_5FD2_44AC_B9DA_1FCD744CA98E_.wvu.FilterData" localSheetId="1" hidden="1">'таблица (3)'!$A$8:$Y$577</definedName>
    <definedName name="Z_B6C4DBD2_53BD_4E5A_9834_A4B9EBB46034_.wvu.FilterData" localSheetId="0" hidden="1">'4'!$A$6:$H$443</definedName>
    <definedName name="Z_B6C4DBD2_53BD_4E5A_9834_A4B9EBB46034_.wvu.FilterData" localSheetId="1" hidden="1">'таблица (3)'!$A$8:$Y$578</definedName>
    <definedName name="Z_B74A5F3A_6431_4679_BE9F_6E37566D3BA5_.wvu.FilterData" localSheetId="0" hidden="1">'4'!$A$6:$H$442</definedName>
    <definedName name="Z_B74A5F3A_6431_4679_BE9F_6E37566D3BA5_.wvu.FilterData" localSheetId="1" hidden="1">'таблица (3)'!$A$8:$Y$577</definedName>
    <definedName name="Z_B76CD6B1_243D_491E_9FB9_43527832A5F9_.wvu.FilterData" localSheetId="0" hidden="1">'4'!$A$6:$H$442</definedName>
    <definedName name="Z_B76CD6B1_243D_491E_9FB9_43527832A5F9_.wvu.FilterData" localSheetId="1" hidden="1">'таблица (3)'!$A$8:$Y$577</definedName>
    <definedName name="Z_B77DA126_C8A9_41F4_AE58_65D23E54C42E_.wvu.FilterData" localSheetId="0" hidden="1">'4'!$A$6:$H$440</definedName>
    <definedName name="Z_B77DA126_C8A9_41F4_AE58_65D23E54C42E_.wvu.FilterData" localSheetId="1" hidden="1">'таблица (3)'!$A$8:$Y$575</definedName>
    <definedName name="Z_B7BA680B_619B_400D_8E07_6C57FC58BA90_.wvu.FilterData" localSheetId="0" hidden="1">'4'!$A$6:$H$442</definedName>
    <definedName name="Z_B7BA680B_619B_400D_8E07_6C57FC58BA90_.wvu.FilterData" localSheetId="1" hidden="1">'таблица (3)'!$A$8:$Y$577</definedName>
    <definedName name="Z_B80DA478_2DB1_445B_B962_51E4CDFCC07C_.wvu.FilterData" localSheetId="0" hidden="1">'4'!$E$4:$F$6</definedName>
    <definedName name="Z_B80DA478_2DB1_445B_B962_51E4CDFCC07C_.wvu.FilterData" localSheetId="1" hidden="1">'таблица (3)'!$N$6:$Q$8</definedName>
    <definedName name="Z_B8D48A02_8CA4_44D9_91A1_926B92B01CB0_.wvu.FilterData" localSheetId="0" hidden="1">'4'!$A$6:$H$442</definedName>
    <definedName name="Z_B8D48A02_8CA4_44D9_91A1_926B92B01CB0_.wvu.FilterData" localSheetId="1" hidden="1">'таблица (3)'!$A$8:$Y$577</definedName>
    <definedName name="Z_B9071E36_40C7_4DA7_A49C_D92E72A26F34_.wvu.FilterData" localSheetId="0" hidden="1">'4'!$A$6:$H$442</definedName>
    <definedName name="Z_B9071E36_40C7_4DA7_A49C_D92E72A26F34_.wvu.FilterData" localSheetId="1" hidden="1">'таблица (3)'!$A$8:$Y$577</definedName>
    <definedName name="Z_B918F979_805F_4059_8231_7102ACCD9FAC_.wvu.FilterData" localSheetId="0" hidden="1">'4'!$A$6:$H$442</definedName>
    <definedName name="Z_B918F979_805F_4059_8231_7102ACCD9FAC_.wvu.FilterData" localSheetId="1" hidden="1">'таблица (3)'!$A$8:$Y$577</definedName>
    <definedName name="Z_B9277572_ADA0_42C5_BF55_0628E61A79CA_.wvu.FilterData" localSheetId="0" hidden="1">'4'!#REF!</definedName>
    <definedName name="Z_B9277572_ADA0_42C5_BF55_0628E61A79CA_.wvu.FilterData" localSheetId="1" hidden="1">'таблица (3)'!#REF!</definedName>
    <definedName name="Z_B9537120_4F0F_4111_8C3F_68BCD62BC3C5_.wvu.FilterData" localSheetId="0" hidden="1">'4'!$A$6:$H$443</definedName>
    <definedName name="Z_B9537120_4F0F_4111_8C3F_68BCD62BC3C5_.wvu.FilterData" localSheetId="1" hidden="1">'таблица (3)'!$A$8:$Y$578</definedName>
    <definedName name="Z_B975E681_E920_4466_9A04_F3131FA78DA4_.wvu.FilterData" localSheetId="0" hidden="1">'4'!$A$6:$H$440</definedName>
    <definedName name="Z_B975E681_E920_4466_9A04_F3131FA78DA4_.wvu.FilterData" localSheetId="1" hidden="1">'таблица (3)'!$A$8:$Y$575</definedName>
    <definedName name="Z_B984D68E_87DB_4ECB_8C73_721F3584121D_.wvu.FilterData" localSheetId="0" hidden="1">'4'!$A$6:$H$442</definedName>
    <definedName name="Z_B984D68E_87DB_4ECB_8C73_721F3584121D_.wvu.FilterData" localSheetId="1" hidden="1">'таблица (3)'!$A$8:$Y$577</definedName>
    <definedName name="Z_B9972ECB_227A_49C9_9B07_BCB8FF358240_.wvu.FilterData" localSheetId="0" hidden="1">'4'!$A$6:$H$442</definedName>
    <definedName name="Z_B9972ECB_227A_49C9_9B07_BCB8FF358240_.wvu.FilterData" localSheetId="1" hidden="1">'таблица (3)'!$A$8:$Y$577</definedName>
    <definedName name="Z_B9BDAE40_6DD7_4DAE_A5A7_F6FCB5C54AA1_.wvu.FilterData" localSheetId="0" hidden="1">'4'!$A$6:$H$440</definedName>
    <definedName name="Z_B9BDAE40_6DD7_4DAE_A5A7_F6FCB5C54AA1_.wvu.FilterData" localSheetId="1" hidden="1">'таблица (3)'!$A$8:$Y$575</definedName>
    <definedName name="Z_B9F25B56_C3A1_49F5_9A56_6E73F28F005B_.wvu.FilterData" localSheetId="0" hidden="1">'4'!$A$6:$H$6</definedName>
    <definedName name="Z_B9F25B56_C3A1_49F5_9A56_6E73F28F005B_.wvu.FilterData" localSheetId="1" hidden="1">'таблица (3)'!$A$8:$Y$8</definedName>
    <definedName name="Z_BA508259_5D6D_4C3C_9DA1_56951D4784FA_.wvu.FilterData" localSheetId="0" hidden="1">'4'!$A$6:$H$442</definedName>
    <definedName name="Z_BA508259_5D6D_4C3C_9DA1_56951D4784FA_.wvu.FilterData" localSheetId="1" hidden="1">'таблица (3)'!$A$8:$Y$577</definedName>
    <definedName name="Z_BA74D9D2_EE88_4DBA_ACB8_EB3BC3CAD835_.wvu.FilterData" localSheetId="0" hidden="1">'4'!$A$6:$H$442</definedName>
    <definedName name="Z_BA74D9D2_EE88_4DBA_ACB8_EB3BC3CAD835_.wvu.FilterData" localSheetId="1" hidden="1">'таблица (3)'!$A$8:$Y$577</definedName>
    <definedName name="Z_BAC91E38_0FCF_4AA6_9267_D009BCF629AB_.wvu.FilterData" localSheetId="0" hidden="1">'4'!$A$6:$H$442</definedName>
    <definedName name="Z_BAC91E38_0FCF_4AA6_9267_D009BCF629AB_.wvu.FilterData" localSheetId="1" hidden="1">'таблица (3)'!$A$8:$Y$577</definedName>
    <definedName name="Z_BAF0483D_0BC3_4549_96AD_8E47D7647567_.wvu.FilterData" localSheetId="0" hidden="1">'4'!$A$6:$H$6</definedName>
    <definedName name="Z_BAF0483D_0BC3_4549_96AD_8E47D7647567_.wvu.FilterData" localSheetId="1" hidden="1">'таблица (3)'!$A$8:$Y$8</definedName>
    <definedName name="Z_BB272CDB_0792_4BA3_81A9_CB508C5993A9_.wvu.FilterData" localSheetId="0" hidden="1">'4'!$E$4:$F$5</definedName>
    <definedName name="Z_BB272CDB_0792_4BA3_81A9_CB508C5993A9_.wvu.FilterData" localSheetId="1" hidden="1">'таблица (3)'!$N$6:$O$7</definedName>
    <definedName name="Z_BBD7A6B8_4548_4376_890A_8B4F0BEB9951_.wvu.FilterData" localSheetId="0" hidden="1">'4'!$A$6:$H$443</definedName>
    <definedName name="Z_BBD7A6B8_4548_4376_890A_8B4F0BEB9951_.wvu.FilterData" localSheetId="1" hidden="1">'таблица (3)'!$A$8:$Y$578</definedName>
    <definedName name="Z_BC023EB2_4997_4B24_9FAB_372AF59204C9_.wvu.FilterData" localSheetId="0" hidden="1">'4'!$A$11:$H$442</definedName>
    <definedName name="Z_BC023EB2_4997_4B24_9FAB_372AF59204C9_.wvu.FilterData" localSheetId="1" hidden="1">'таблица (3)'!$A$13:$Y$577</definedName>
    <definedName name="Z_BC2A2E4D_B1E7_487D_8614_23FC96C6C3AF_.wvu.FilterData" localSheetId="0" hidden="1">'4'!$A$6:$H$443</definedName>
    <definedName name="Z_BC2A2E4D_B1E7_487D_8614_23FC96C6C3AF_.wvu.FilterData" localSheetId="1" hidden="1">'таблица (3)'!$A$8:$Y$578</definedName>
    <definedName name="Z_BC89840A_BD3A_45DA_8186_F50E8D601C0D_.wvu.FilterData" localSheetId="0" hidden="1">'4'!$A$6:$H$465</definedName>
    <definedName name="Z_BC906315_AC91_4958_B374_1F09F93BB139_.wvu.FilterData" localSheetId="0" hidden="1">'4'!$A$6:$H$442</definedName>
    <definedName name="Z_BC906315_AC91_4958_B374_1F09F93BB139_.wvu.FilterData" localSheetId="1" hidden="1">'таблица (3)'!$A$8:$Y$577</definedName>
    <definedName name="Z_BCB7D8F2_83F9_4AA8_9493_7314D5CD3A67_.wvu.FilterData" localSheetId="0" hidden="1">'4'!$A$6:$H$442</definedName>
    <definedName name="Z_BCB7D8F2_83F9_4AA8_9493_7314D5CD3A67_.wvu.FilterData" localSheetId="1" hidden="1">'таблица (3)'!$A$8:$Y$577</definedName>
    <definedName name="Z_BCF62F75_A5FD_4088_B79C_D70D4D15C483_.wvu.FilterData" localSheetId="0" hidden="1">'4'!$A$6:$H$6</definedName>
    <definedName name="Z_BCF62F75_A5FD_4088_B79C_D70D4D15C483_.wvu.FilterData" localSheetId="1" hidden="1">'таблица (3)'!$A$8:$Y$8</definedName>
    <definedName name="Z_BCF6DC17_183D_491A_A33F_B6AF40B7867B_.wvu.FilterData" localSheetId="0" hidden="1">'4'!$A$6:$H$442</definedName>
    <definedName name="Z_BCF6DC17_183D_491A_A33F_B6AF40B7867B_.wvu.FilterData" localSheetId="1" hidden="1">'таблица (3)'!$A$8:$Y$577</definedName>
    <definedName name="Z_BD325B76_0F96_487F_9E8D_EC86627057FF_.wvu.FilterData" localSheetId="0" hidden="1">'4'!$A$6:$H$440</definedName>
    <definedName name="Z_BD325B76_0F96_487F_9E8D_EC86627057FF_.wvu.FilterData" localSheetId="1" hidden="1">'таблица (3)'!$A$8:$Y$575</definedName>
    <definedName name="Z_BDBD561B_532A_4EB8_BD65_DBFF37362E47_.wvu.FilterData" localSheetId="0" hidden="1">'4'!$A$6:$H$442</definedName>
    <definedName name="Z_BDBD561B_532A_4EB8_BD65_DBFF37362E47_.wvu.FilterData" localSheetId="1" hidden="1">'таблица (3)'!$A$8:$Y$577</definedName>
    <definedName name="Z_BDC5E689_A09D_4B64_86D3_362D585DA743_.wvu.FilterData" localSheetId="0" hidden="1">'4'!$A$6:$H$442</definedName>
    <definedName name="Z_BDC5E689_A09D_4B64_86D3_362D585DA743_.wvu.FilterData" localSheetId="1" hidden="1">'таблица (3)'!$A$8:$Y$577</definedName>
    <definedName name="Z_BE02D65A_77EC_4155_8A6C_8262D39C5674_.wvu.FilterData" localSheetId="0" hidden="1">'4'!$B$1:$G$442</definedName>
    <definedName name="Z_BE02D65A_77EC_4155_8A6C_8262D39C5674_.wvu.FilterData" localSheetId="1" hidden="1">'таблица (3)'!$B$1:$V$577</definedName>
    <definedName name="Z_BE831C34_FC4B_4457_AF35_1319A352D9EB_.wvu.FilterData" localSheetId="0" hidden="1">'4'!$A$6:$H$465</definedName>
    <definedName name="Z_BEF12C0B_8A16_46B7_952E_8C93BC46615D_.wvu.FilterData" localSheetId="0" hidden="1">'4'!$A$5:$H$442</definedName>
    <definedName name="Z_BEF12C0B_8A16_46B7_952E_8C93BC46615D_.wvu.FilterData" localSheetId="1" hidden="1">'таблица (3)'!$A$7:$Y$577</definedName>
    <definedName name="Z_BF40F9ED_AB41_4BEE_86D4_F50237BD2C28_.wvu.FilterData" localSheetId="0" hidden="1">'4'!$A$6:$H$442</definedName>
    <definedName name="Z_BF40F9ED_AB41_4BEE_86D4_F50237BD2C28_.wvu.FilterData" localSheetId="1" hidden="1">'таблица (3)'!$A$8:$Y$577</definedName>
    <definedName name="Z_BF532E91_A33A_4BA5_8E8F_4CDC26EB0AFD_.wvu.FilterData" localSheetId="0" hidden="1">'4'!$A$6:$H$442</definedName>
    <definedName name="Z_BF532E91_A33A_4BA5_8E8F_4CDC26EB0AFD_.wvu.FilterData" localSheetId="1" hidden="1">'таблица (3)'!$A$8:$Y$577</definedName>
    <definedName name="Z_C0054E4E_195A_415A_A97F_1AC21BFAC963_.wvu.FilterData" localSheetId="0" hidden="1">'4'!$E$4:$F$5</definedName>
    <definedName name="Z_C0054E4E_195A_415A_A97F_1AC21BFAC963_.wvu.FilterData" localSheetId="1" hidden="1">'таблица (3)'!$N$6:$O$7</definedName>
    <definedName name="Z_C0AE9B03_FA99_498F_824F_01F5503A6B50_.wvu.FilterData" localSheetId="0" hidden="1">'4'!$A$6:$H$6</definedName>
    <definedName name="Z_C0AE9B03_FA99_498F_824F_01F5503A6B50_.wvu.FilterData" localSheetId="1" hidden="1">'таблица (3)'!$A$8:$Y$8</definedName>
    <definedName name="Z_C0B734FE_002E_4781_A08E_8F73197FA314_.wvu.FilterData" localSheetId="0" hidden="1">'4'!$A$6:$H$440</definedName>
    <definedName name="Z_C0B734FE_002E_4781_A08E_8F73197FA314_.wvu.FilterData" localSheetId="1" hidden="1">'таблица (3)'!$A$8:$Y$575</definedName>
    <definedName name="Z_C0EB2CA8_B498_45AE_9FFB_BE9C03BAF672_.wvu.FilterData" localSheetId="0" hidden="1">'4'!$A$6:$H$442</definedName>
    <definedName name="Z_C0EB2CA8_B498_45AE_9FFB_BE9C03BAF672_.wvu.FilterData" localSheetId="1" hidden="1">'таблица (3)'!$A$8:$Y$577</definedName>
    <definedName name="Z_C1463AE5_B843_4DB5_B098_541A4A905D1C_.wvu.FilterData" localSheetId="0" hidden="1">'4'!$A$6:$H$440</definedName>
    <definedName name="Z_C1463AE5_B843_4DB5_B098_541A4A905D1C_.wvu.FilterData" localSheetId="1" hidden="1">'таблица (3)'!$A$8:$Y$575</definedName>
    <definedName name="Z_C1770A43_9237_4D67_BB5A_12AB7162B913_.wvu.FilterData" localSheetId="0" hidden="1">'4'!$A$6:$G$442</definedName>
    <definedName name="Z_C1770A43_9237_4D67_BB5A_12AB7162B913_.wvu.FilterData" localSheetId="1" hidden="1">'таблица (3)'!$A$8:$R$577</definedName>
    <definedName name="Z_C1BF5681_A817_44AB_92EA_470E378D5DB3_.wvu.FilterData" localSheetId="0" hidden="1">'4'!$A$6:$H$440</definedName>
    <definedName name="Z_C1BF5681_A817_44AB_92EA_470E378D5DB3_.wvu.FilterData" localSheetId="1" hidden="1">'таблица (3)'!$A$8:$Y$575</definedName>
    <definedName name="Z_C1C90A4B_E2B9_4616_B558_6DC27DA3A11E_.wvu.FilterData" localSheetId="0" hidden="1">'4'!$A$6:$H$465</definedName>
    <definedName name="Z_C1C90A4B_E2B9_4616_B558_6DC27DA3A11E_.wvu.FilterData" localSheetId="1" hidden="1">'таблица (3)'!$A$8:$Y$579</definedName>
    <definedName name="Z_C1C9565D_0643_405F_AAFE_C9D386C59042_.wvu.FilterData" localSheetId="0" hidden="1">'4'!$A$6:$H$442</definedName>
    <definedName name="Z_C1C9565D_0643_405F_AAFE_C9D386C59042_.wvu.FilterData" localSheetId="1" hidden="1">'таблица (3)'!$A$8:$Y$577</definedName>
    <definedName name="Z_C1D1E50D_80A5_453F_889B_23136B82A809_.wvu.FilterData" localSheetId="0" hidden="1">'4'!$D$428:$G$440</definedName>
    <definedName name="Z_C1D1E50D_80A5_453F_889B_23136B82A809_.wvu.FilterData" localSheetId="1" hidden="1">'таблица (3)'!$M$557:$U$575</definedName>
    <definedName name="Z_C1F610E1_84CF_44EB_AD45_8EE61727CE4B_.wvu.FilterData" localSheetId="0" hidden="1">'4'!$A$6:$H$6</definedName>
    <definedName name="Z_C1F610E1_84CF_44EB_AD45_8EE61727CE4B_.wvu.FilterData" localSheetId="1" hidden="1">'таблица (3)'!$A$8:$Y$8</definedName>
    <definedName name="Z_C22AD107_E26D_4914_A580_B33ADB50633F_.wvu.FilterData" localSheetId="0" hidden="1">'4'!$A$6:$G$442</definedName>
    <definedName name="Z_C22AD107_E26D_4914_A580_B33ADB50633F_.wvu.FilterData" localSheetId="1" hidden="1">'таблица (3)'!$A$8:$R$577</definedName>
    <definedName name="Z_C29B7E05_D834_4E4A_914F_B33F4C29F939_.wvu.FilterData" localSheetId="0" hidden="1">'4'!$A$6:$H$465</definedName>
    <definedName name="Z_C29B7E05_D834_4E4A_914F_B33F4C29F939_.wvu.FilterData" localSheetId="1" hidden="1">'таблица (3)'!$A$8:$Y$579</definedName>
    <definedName name="Z_C30E4E6E_035D_4D64_9885_178B1B11C588_.wvu.FilterData" localSheetId="0" hidden="1">'4'!$A$6:$H$442</definedName>
    <definedName name="Z_C30E4E6E_035D_4D64_9885_178B1B11C588_.wvu.FilterData" localSheetId="1" hidden="1">'таблица (3)'!$A$8:$Y$577</definedName>
    <definedName name="Z_C337CD62_6BE6_4183_9B86_BA30C713DB02_.wvu.FilterData" localSheetId="0" hidden="1">'4'!$A$5:$H$442</definedName>
    <definedName name="Z_C337CD62_6BE6_4183_9B86_BA30C713DB02_.wvu.FilterData" localSheetId="1" hidden="1">'таблица (3)'!$A$7:$Y$577</definedName>
    <definedName name="Z_C39B8952_0155_4E7C_AC89_43AAD89B8BA8_.wvu.FilterData" localSheetId="0" hidden="1">'4'!$A$6:$H$442</definedName>
    <definedName name="Z_C39B8952_0155_4E7C_AC89_43AAD89B8BA8_.wvu.FilterData" localSheetId="1" hidden="1">'таблица (3)'!$A$8:$Y$577</definedName>
    <definedName name="Z_C3A37917_F5A9_4413_815E_FCE54D251413_.wvu.FilterData" localSheetId="0" hidden="1">'4'!$A$6:$H$442</definedName>
    <definedName name="Z_C3A37917_F5A9_4413_815E_FCE54D251413_.wvu.FilterData" localSheetId="1" hidden="1">'таблица (3)'!$A$8:$Y$577</definedName>
    <definedName name="Z_C424463A_E0E4_46A4_9E93_D423B30D8969_.wvu.FilterData" localSheetId="0" hidden="1">'4'!$A$6:$H$443</definedName>
    <definedName name="Z_C424463A_E0E4_46A4_9E93_D423B30D8969_.wvu.FilterData" localSheetId="1" hidden="1">'таблица (3)'!$A$8:$Y$578</definedName>
    <definedName name="Z_C466F400_B2FF_423B_AA80_4FEE8B110CB3_.wvu.FilterData" localSheetId="0" hidden="1">'4'!$A$6:$H$442</definedName>
    <definedName name="Z_C466F400_B2FF_423B_AA80_4FEE8B110CB3_.wvu.FilterData" localSheetId="1" hidden="1">'таблица (3)'!$A$8:$Y$577</definedName>
    <definedName name="Z_C46BCBCB_55AD_4EEF_A040_ED04D3E4378E_.wvu.FilterData" localSheetId="0" hidden="1">'4'!$A$6:$H$6</definedName>
    <definedName name="Z_C46BCBCB_55AD_4EEF_A040_ED04D3E4378E_.wvu.FilterData" localSheetId="1" hidden="1">'таблица (3)'!$A$8:$Y$8</definedName>
    <definedName name="Z_C499D644_D862_4AC1_8158_2E4A45D75B45_.wvu.FilterData" localSheetId="0" hidden="1">'4'!$A$6:$H$442</definedName>
    <definedName name="Z_C499D644_D862_4AC1_8158_2E4A45D75B45_.wvu.FilterData" localSheetId="1" hidden="1">'таблица (3)'!$A$8:$Y$577</definedName>
    <definedName name="Z_C4B69A3A_24A7_44B2_857E_894BA2BC83E3_.wvu.FilterData" localSheetId="0" hidden="1">'4'!$A$6:$H$6</definedName>
    <definedName name="Z_C4B69A3A_24A7_44B2_857E_894BA2BC83E3_.wvu.FilterData" localSheetId="1" hidden="1">'таблица (3)'!$A$8:$Y$8</definedName>
    <definedName name="Z_C553A917_0422_4EEB_991C_04B2F15274E4_.wvu.FilterData" localSheetId="0" hidden="1">'4'!$A$6:$H$465</definedName>
    <definedName name="Z_C5E82B41_7F54_47CB_9F2C_1BDC577A6505_.wvu.FilterData" localSheetId="0" hidden="1">'4'!$A$11:$H$290</definedName>
    <definedName name="Z_C5E82B41_7F54_47CB_9F2C_1BDC577A6505_.wvu.FilterData" localSheetId="1" hidden="1">'таблица (3)'!$A$13:$Y$367</definedName>
    <definedName name="Z_C6173054_6351_46F4_8A8B_9E0ACA1139B0_.wvu.FilterData" localSheetId="0" hidden="1">'4'!$A$6:$H$442</definedName>
    <definedName name="Z_C6173054_6351_46F4_8A8B_9E0ACA1139B0_.wvu.FilterData" localSheetId="1" hidden="1">'таблица (3)'!$A$8:$Y$577</definedName>
    <definedName name="Z_C640495E_49F9_4A83_BA8C_D6C992546FB8_.wvu.FilterData" localSheetId="0" hidden="1">'4'!$A$6:$H$442</definedName>
    <definedName name="Z_C640495E_49F9_4A83_BA8C_D6C992546FB8_.wvu.FilterData" localSheetId="1" hidden="1">'таблица (3)'!$A$8:$Y$577</definedName>
    <definedName name="Z_C6A37AF9_EBF1_4936_BF23_B35226C63309_.wvu.FilterData" localSheetId="0" hidden="1">'4'!$A$6:$H$465</definedName>
    <definedName name="Z_C6D2A553_1E84_4FDA_ADB8_5BBB7082C5BA_.wvu.FilterData" localSheetId="0" hidden="1">'4'!$A$6:$H$442</definedName>
    <definedName name="Z_C6D2A553_1E84_4FDA_ADB8_5BBB7082C5BA_.wvu.FilterData" localSheetId="1" hidden="1">'таблица (3)'!$A$8:$Y$577</definedName>
    <definedName name="Z_C6D461BB_DBF9_4A75_9229_CDC68FD7F3B5_.wvu.FilterData" localSheetId="0" hidden="1">'4'!$A$6:$H$442</definedName>
    <definedName name="Z_C6D461BB_DBF9_4A75_9229_CDC68FD7F3B5_.wvu.FilterData" localSheetId="1" hidden="1">'таблица (3)'!$A$8:$Y$577</definedName>
    <definedName name="Z_C6D6C927_E8DF_4A33_9A04_EC65D7335985_.wvu.FilterData" localSheetId="0" hidden="1">'4'!$A$3:$G$442</definedName>
    <definedName name="Z_C6D6C927_E8DF_4A33_9A04_EC65D7335985_.wvu.FilterData" localSheetId="1" hidden="1">'таблица (3)'!$A$5:$R$577</definedName>
    <definedName name="Z_C6FD8B39_CDE7_4145_B458_278366E1B7A0_.wvu.FilterData" localSheetId="0" hidden="1">'4'!$A$6:$H$6</definedName>
    <definedName name="Z_C6FD8B39_CDE7_4145_B458_278366E1B7A0_.wvu.FilterData" localSheetId="1" hidden="1">'таблица (3)'!$A$8:$Y$8</definedName>
    <definedName name="Z_C73A935F_B91A_4685_A6F5_4A3DC54798BB_.wvu.FilterData" localSheetId="0" hidden="1">'4'!$A$6:$H$442</definedName>
    <definedName name="Z_C73A935F_B91A_4685_A6F5_4A3DC54798BB_.wvu.FilterData" localSheetId="1" hidden="1">'таблица (3)'!$A$8:$Y$577</definedName>
    <definedName name="Z_C74E92B6_A8A6_45B3_BDBF_DE7DDDA34989_.wvu.FilterData" localSheetId="0" hidden="1">'4'!$A$6:$G$442</definedName>
    <definedName name="Z_C74E92B6_A8A6_45B3_BDBF_DE7DDDA34989_.wvu.FilterData" localSheetId="1" hidden="1">'таблица (3)'!$A$8:$R$577</definedName>
    <definedName name="Z_C7685808_029E_41C3_9269_3994007B19B2_.wvu.FilterData" localSheetId="0" hidden="1">'4'!$A$6:$H$442</definedName>
    <definedName name="Z_C7685808_029E_41C3_9269_3994007B19B2_.wvu.FilterData" localSheetId="1" hidden="1">'таблица (3)'!$A$8:$Y$577</definedName>
    <definedName name="Z_C79EE6D2_30DF_44FE_A635_647A716F2591_.wvu.FilterData" localSheetId="0" hidden="1">'4'!$A$5:$H$442</definedName>
    <definedName name="Z_C79EE6D2_30DF_44FE_A635_647A716F2591_.wvu.FilterData" localSheetId="1" hidden="1">'таблица (3)'!$A$7:$Y$577</definedName>
    <definedName name="Z_C861C0C5_1715_4DCC_95D1_B695E34E9ED3_.wvu.FilterData" localSheetId="0" hidden="1">'4'!$A$6:$H$442</definedName>
    <definedName name="Z_C861C0C5_1715_4DCC_95D1_B695E34E9ED3_.wvu.FilterData" localSheetId="1" hidden="1">'таблица (3)'!$A$8:$Y$577</definedName>
    <definedName name="Z_C86CA998_A6E2_422C_BFF5_1C12BECCB31C_.wvu.FilterData" localSheetId="0" hidden="1">'4'!$A$6:$H$440</definedName>
    <definedName name="Z_C86CA998_A6E2_422C_BFF5_1C12BECCB31C_.wvu.FilterData" localSheetId="1" hidden="1">'таблица (3)'!$A$8:$Y$575</definedName>
    <definedName name="Z_C87B46C2_CEA7_44BB_8241_1DA717F48143_.wvu.FilterData" localSheetId="0" hidden="1">'4'!$A$6:$H$440</definedName>
    <definedName name="Z_C87B46C2_CEA7_44BB_8241_1DA717F48143_.wvu.FilterData" localSheetId="1" hidden="1">'таблица (3)'!$A$8:$Y$575</definedName>
    <definedName name="Z_C917B871_B12D_4D09_8F29_5CCF8E0F1E6D_.wvu.FilterData" localSheetId="0" hidden="1">'4'!$A$5:$H$442</definedName>
    <definedName name="Z_C917B871_B12D_4D09_8F29_5CCF8E0F1E6D_.wvu.FilterData" localSheetId="1" hidden="1">'таблица (3)'!$A$7:$Y$577</definedName>
    <definedName name="Z_C92B2E7D_9E0E_487B_AEA2_2DA8E6ADB9B3_.wvu.FilterData" localSheetId="0" hidden="1">'4'!$A$5:$H$440</definedName>
    <definedName name="Z_C92B2E7D_9E0E_487B_AEA2_2DA8E6ADB9B3_.wvu.FilterData" localSheetId="1" hidden="1">'таблица (3)'!$A$7:$Y$575</definedName>
    <definedName name="Z_CA00FB5F_D06B_4906_B22C_163463F5B127_.wvu.FilterData" localSheetId="0" hidden="1">'4'!$A$6:$H$442</definedName>
    <definedName name="Z_CA00FB5F_D06B_4906_B22C_163463F5B127_.wvu.FilterData" localSheetId="1" hidden="1">'таблица (3)'!$A$8:$Y$577</definedName>
    <definedName name="Z_CA2DAC77_B0A3_4CE8_9428_E8F74348F998_.wvu.FilterData" localSheetId="0" hidden="1">'4'!$A$6:$H$440</definedName>
    <definedName name="Z_CA2DAC77_B0A3_4CE8_9428_E8F74348F998_.wvu.FilterData" localSheetId="1" hidden="1">'таблица (3)'!$A$8:$Y$575</definedName>
    <definedName name="Z_CA8348E9_330A_49E3_8AA7_A6522AFA1FE8_.wvu.FilterData" localSheetId="0" hidden="1">'4'!$A$6:$H$442</definedName>
    <definedName name="Z_CA8348E9_330A_49E3_8AA7_A6522AFA1FE8_.wvu.FilterData" localSheetId="1" hidden="1">'таблица (3)'!$A$8:$Y$577</definedName>
    <definedName name="Z_CA8BED3E_B1D1_43CA_9804_A42B9BA10D96_.wvu.FilterData" localSheetId="0" hidden="1">'4'!$A$6:$H$442</definedName>
    <definedName name="Z_CA8BED3E_B1D1_43CA_9804_A42B9BA10D96_.wvu.FilterData" localSheetId="1" hidden="1">'таблица (3)'!$A$8:$Y$577</definedName>
    <definedName name="Z_CA8CC708_F295_4EB2_AE97_2DE6F9CB09B2_.wvu.FilterData" localSheetId="0" hidden="1">'4'!$A$6:$H$465</definedName>
    <definedName name="Z_CA8CC708_F295_4EB2_AE97_2DE6F9CB09B2_.wvu.FilterData" localSheetId="1" hidden="1">'таблица (3)'!$A$8:$Y$579</definedName>
    <definedName name="Z_CBD50F3D_F1D6_454D_9334_9C7066BD4A5A_.wvu.FilterData" localSheetId="0" hidden="1">'4'!$A$6:$H$442</definedName>
    <definedName name="Z_CBD50F3D_F1D6_454D_9334_9C7066BD4A5A_.wvu.FilterData" localSheetId="1" hidden="1">'таблица (3)'!$A$8:$Y$577</definedName>
    <definedName name="Z_CC002EC8_52D3_47DA_B01A_7AC6F2FF5631_.wvu.FilterData" localSheetId="0" hidden="1">'4'!$A$6:$H$440</definedName>
    <definedName name="Z_CC002EC8_52D3_47DA_B01A_7AC6F2FF5631_.wvu.FilterData" localSheetId="1" hidden="1">'таблица (3)'!$A$8:$Y$575</definedName>
    <definedName name="Z_CC557C65_8F4B_4258_BF9F_E8F0F8663F0C_.wvu.FilterData" localSheetId="0" hidden="1">'4'!$A$6:$H$440</definedName>
    <definedName name="Z_CC557C65_8F4B_4258_BF9F_E8F0F8663F0C_.wvu.FilterData" localSheetId="1" hidden="1">'таблица (3)'!$A$8:$Y$575</definedName>
    <definedName name="Z_CC6DE66E_E4B5_4FC5_ACD3_39CD952B04AB_.wvu.FilterData" localSheetId="0" hidden="1">'4'!$A$6:$H$442</definedName>
    <definedName name="Z_CC6DE66E_E4B5_4FC5_ACD3_39CD952B04AB_.wvu.FilterData" localSheetId="1" hidden="1">'таблица (3)'!$A$8:$Y$577</definedName>
    <definedName name="Z_CCE3F0C7_3C72_4F8F_BC3D_741F064FDA15_.wvu.FilterData" localSheetId="0" hidden="1">'4'!$A$5:$H$442</definedName>
    <definedName name="Z_CCE3F0C7_3C72_4F8F_BC3D_741F064FDA15_.wvu.FilterData" localSheetId="1" hidden="1">'таблица (3)'!$A$7:$Y$577</definedName>
    <definedName name="Z_CCF50F17_AD18_4F29_A3CA_6F3773FFD3A4_.wvu.FilterData" localSheetId="0" hidden="1">'4'!$A$6:$H$442</definedName>
    <definedName name="Z_CCF50F17_AD18_4F29_A3CA_6F3773FFD3A4_.wvu.FilterData" localSheetId="1" hidden="1">'таблица (3)'!$A$8:$Y$577</definedName>
    <definedName name="Z_CD32BC36_1435_464E_9F31_C0FC33AB52D2_.wvu.FilterData" localSheetId="0" hidden="1">'4'!$A$6:$H$442</definedName>
    <definedName name="Z_CD32BC36_1435_464E_9F31_C0FC33AB52D2_.wvu.FilterData" localSheetId="1" hidden="1">'таблица (3)'!$A$8:$Y$577</definedName>
    <definedName name="Z_CD70A0F9_99B0_4A04_8609_992924B10A61_.wvu.FilterData" localSheetId="0" hidden="1">'4'!$A$6:$H$442</definedName>
    <definedName name="Z_CD70A0F9_99B0_4A04_8609_992924B10A61_.wvu.FilterData" localSheetId="1" hidden="1">'таблица (3)'!$A$8:$Y$577</definedName>
    <definedName name="Z_CDE73BE2_FE8B_46AD_8BAF_43BB67039E97_.wvu.FilterData" localSheetId="0" hidden="1">'4'!$A$6:$H$465</definedName>
    <definedName name="Z_CE11FD01_740A_49F6_9BC7_725BC1B0E45F_.wvu.FilterData" localSheetId="0" hidden="1">'4'!$A$6:$H$442</definedName>
    <definedName name="Z_CE11FD01_740A_49F6_9BC7_725BC1B0E45F_.wvu.FilterData" localSheetId="1" hidden="1">'таблица (3)'!$A$8:$Y$577</definedName>
    <definedName name="Z_CE20960C_F2E0_43DD_9B69_8601948EAD58_.wvu.FilterData" localSheetId="0" hidden="1">'4'!$A$6:$H$443</definedName>
    <definedName name="Z_CE20960C_F2E0_43DD_9B69_8601948EAD58_.wvu.FilterData" localSheetId="1" hidden="1">'таблица (3)'!$A$8:$Y$578</definedName>
    <definedName name="Z_CE8BB3DB_22C4_4E45_81AE_476666F62E85_.wvu.FilterData" localSheetId="0" hidden="1">'4'!$A$6:$H$442</definedName>
    <definedName name="Z_CE8BB3DB_22C4_4E45_81AE_476666F62E85_.wvu.FilterData" localSheetId="1" hidden="1">'таблица (3)'!$A$8:$Y$577</definedName>
    <definedName name="Z_CE8F492A_2093_46E8_9B8E_F82B755A8A30_.wvu.FilterData" localSheetId="0" hidden="1">'4'!$A$6:$H$442</definedName>
    <definedName name="Z_CE8F492A_2093_46E8_9B8E_F82B755A8A30_.wvu.FilterData" localSheetId="1" hidden="1">'таблица (3)'!$A$8:$Y$577</definedName>
    <definedName name="Z_CEEBCAF7_A295_41D3_8409_08575E605AF3_.wvu.FilterData" localSheetId="0" hidden="1">'4'!$A$6:$H$442</definedName>
    <definedName name="Z_CEEBCAF7_A295_41D3_8409_08575E605AF3_.wvu.FilterData" localSheetId="1" hidden="1">'таблица (3)'!$A$8:$Y$577</definedName>
    <definedName name="Z_CF040ECF_626F_4EED_ABD5_FB2678F9F673_.wvu.FilterData" localSheetId="0" hidden="1">'4'!$A$6:$H$442</definedName>
    <definedName name="Z_CF040ECF_626F_4EED_ABD5_FB2678F9F673_.wvu.FilterData" localSheetId="1" hidden="1">'таблица (3)'!$A$8:$Y$577</definedName>
    <definedName name="Z_CF2185AF_6DBB_496F_B840_682C54E9E972_.wvu.FilterData" localSheetId="0" hidden="1">'4'!$A$6:$H$6</definedName>
    <definedName name="Z_CF2185AF_6DBB_496F_B840_682C54E9E972_.wvu.FilterData" localSheetId="1" hidden="1">'таблица (3)'!$A$8:$Y$8</definedName>
    <definedName name="Z_CF4E3520_FCE4_4D7A_A015_62A9C858960E_.wvu.FilterData" localSheetId="0" hidden="1">'4'!$A$6:$H$465</definedName>
    <definedName name="Z_CFB50694_20AB_4CE9_AA16_BD9045AFEFF1_.wvu.FilterData" localSheetId="0" hidden="1">'4'!$A$6:$H$442</definedName>
    <definedName name="Z_CFB50694_20AB_4CE9_AA16_BD9045AFEFF1_.wvu.FilterData" localSheetId="1" hidden="1">'таблица (3)'!$A$8:$Y$577</definedName>
    <definedName name="Z_CFBA7143_CE82_46C7_BDDB_D93B111761A6_.wvu.FilterData" localSheetId="0" hidden="1">'4'!$A$6:$H$442</definedName>
    <definedName name="Z_CFBA7143_CE82_46C7_BDDB_D93B111761A6_.wvu.FilterData" localSheetId="1" hidden="1">'таблица (3)'!$A$8:$Y$577</definedName>
    <definedName name="Z_CFC6EEC7_68CE_4305_8D9B_232877A3EEDB_.wvu.FilterData" localSheetId="0" hidden="1">'4'!$A$6:$H$442</definedName>
    <definedName name="Z_CFC6EEC7_68CE_4305_8D9B_232877A3EEDB_.wvu.FilterData" localSheetId="1" hidden="1">'таблица (3)'!$A$8:$Y$577</definedName>
    <definedName name="Z_CFF6B691_64CE_4047_9A5C_3910D5C54EF9_.wvu.FilterData" localSheetId="0" hidden="1">'4'!$A$6:$H$442</definedName>
    <definedName name="Z_CFF6B691_64CE_4047_9A5C_3910D5C54EF9_.wvu.FilterData" localSheetId="1" hidden="1">'таблица (3)'!$A$8:$Y$577</definedName>
    <definedName name="Z_D015F796_7210_4E8D_80F7_7E72A2C67A69_.wvu.FilterData" localSheetId="0" hidden="1">'4'!$A$6:$H$442</definedName>
    <definedName name="Z_D015F796_7210_4E8D_80F7_7E72A2C67A69_.wvu.FilterData" localSheetId="1" hidden="1">'таблица (3)'!$A$8:$Y$577</definedName>
    <definedName name="Z_D0DA6929_D8BE_4262_9CE7_C71B5EA0C566_.wvu.FilterData" localSheetId="0" hidden="1">'4'!$A$6:$H$443</definedName>
    <definedName name="Z_D0DA6929_D8BE_4262_9CE7_C71B5EA0C566_.wvu.FilterData" localSheetId="1" hidden="1">'таблица (3)'!$A$8:$Y$578</definedName>
    <definedName name="Z_D14BF4AD_5BCC_41FF_885B_9AC3934AB451_.wvu.FilterData" localSheetId="0" hidden="1">'4'!$A$6:$H$442</definedName>
    <definedName name="Z_D14BF4AD_5BCC_41FF_885B_9AC3934AB451_.wvu.FilterData" localSheetId="1" hidden="1">'таблица (3)'!$A$8:$Y$577</definedName>
    <definedName name="Z_D1CF48F7_AAD3_4EB3_A264_6C8A9D229B53_.wvu.FilterData" localSheetId="0" hidden="1">'4'!$A$6:$H$465</definedName>
    <definedName name="Z_D1CF48F7_AAD3_4EB3_A264_6C8A9D229B53_.wvu.FilterData" localSheetId="1" hidden="1">'таблица (3)'!$A$8:$Y$579</definedName>
    <definedName name="Z_D1CF48F7_AAD3_4EB3_A264_6C8A9D229B53_.wvu.PrintArea" localSheetId="0" hidden="1">'4'!$A$1:$H$469</definedName>
    <definedName name="Z_D1CF48F7_AAD3_4EB3_A264_6C8A9D229B53_.wvu.PrintArea" localSheetId="1" hidden="1">'таблица (3)'!$A$1:$Y$581</definedName>
    <definedName name="Z_D1CF48F7_AAD3_4EB3_A264_6C8A9D229B53_.wvu.Rows" localSheetId="0" hidden="1">'4'!$5:$5</definedName>
    <definedName name="Z_D1CF48F7_AAD3_4EB3_A264_6C8A9D229B53_.wvu.Rows" localSheetId="1" hidden="1">'таблица (3)'!$7:$7</definedName>
    <definedName name="Z_D1D0B278_0F27_40A0_BEB9_4DC36BEDFD31_.wvu.FilterData" localSheetId="0" hidden="1">'4'!$A$6:$H$6</definedName>
    <definedName name="Z_D1D0B278_0F27_40A0_BEB9_4DC36BEDFD31_.wvu.FilterData" localSheetId="1" hidden="1">'таблица (3)'!$A$8:$Y$8</definedName>
    <definedName name="Z_D229165E_923B_4762_81A0_436C89515BBE_.wvu.FilterData" localSheetId="0" hidden="1">'4'!$A$6:$H$6</definedName>
    <definedName name="Z_D229165E_923B_4762_81A0_436C89515BBE_.wvu.FilterData" localSheetId="1" hidden="1">'таблица (3)'!$A$8:$Y$8</definedName>
    <definedName name="Z_D27D04DA_46A3_4250_89FE_1D28649BD3BB_.wvu.FilterData" localSheetId="0" hidden="1">'4'!$A$6:$H$465</definedName>
    <definedName name="Z_D27D04DA_46A3_4250_89FE_1D28649BD3BB_.wvu.FilterData" localSheetId="1" hidden="1">'таблица (3)'!$A$8:$Y$579</definedName>
    <definedName name="Z_D293840B_27E2_48B9_8124_693E1901EE26_.wvu.FilterData" localSheetId="0" hidden="1">'4'!$A$6:$H$465</definedName>
    <definedName name="Z_D29E84DD_7913_46CE_82C9_45C9DECC5486_.wvu.FilterData" localSheetId="0" hidden="1">'4'!$A$6:$H$440</definedName>
    <definedName name="Z_D29E84DD_7913_46CE_82C9_45C9DECC5486_.wvu.FilterData" localSheetId="1" hidden="1">'таблица (3)'!$A$8:$Y$575</definedName>
    <definedName name="Z_D2FC5EF1_88CB_404E_ACBD_3AB85C44B313_.wvu.FilterData" localSheetId="0" hidden="1">'4'!$A$6:$H$440</definedName>
    <definedName name="Z_D2FC5EF1_88CB_404E_ACBD_3AB85C44B313_.wvu.FilterData" localSheetId="1" hidden="1">'таблица (3)'!$A$8:$Y$575</definedName>
    <definedName name="Z_D3277200_3E51_465A_8B49_03A4AD0B9143_.wvu.FilterData" localSheetId="0" hidden="1">'4'!$A$6:$H$440</definedName>
    <definedName name="Z_D3277200_3E51_465A_8B49_03A4AD0B9143_.wvu.FilterData" localSheetId="1" hidden="1">'таблица (3)'!$A$8:$Y$575</definedName>
    <definedName name="Z_D33C2ED9_DE26_4E7B_ADC5_0E51D5B6AE8A_.wvu.FilterData" localSheetId="0" hidden="1">'4'!$A$6:$H$6</definedName>
    <definedName name="Z_D33C2ED9_DE26_4E7B_ADC5_0E51D5B6AE8A_.wvu.FilterData" localSheetId="1" hidden="1">'таблица (3)'!$A$8:$Y$8</definedName>
    <definedName name="Z_D350E031_1861_4C2A_B4E2_6AAF2D3E3FEF_.wvu.FilterData" localSheetId="0" hidden="1">'4'!$A$6:$H$6</definedName>
    <definedName name="Z_D350E031_1861_4C2A_B4E2_6AAF2D3E3FEF_.wvu.FilterData" localSheetId="1" hidden="1">'таблица (3)'!$A$8:$Y$8</definedName>
    <definedName name="Z_D3932A20_5BCE_11DC_84BD_000021D3AFA7_.wvu.Cols" localSheetId="0" hidden="1">'4'!#REF!,'4'!#REF!,'4'!#REF!,'4'!#REF!</definedName>
    <definedName name="Z_D3932A20_5BCE_11DC_84BD_000021D3AFA7_.wvu.FilterData" localSheetId="0" hidden="1">'4'!$A$6:$H$465</definedName>
    <definedName name="Z_D3932A20_5BCE_11DC_84BD_000021D3AFA7_.wvu.FilterData" localSheetId="1" hidden="1">'таблица (3)'!$A$8:$Y$579</definedName>
    <definedName name="Z_D3932A20_5BCE_11DC_84BD_000021D3AFA7_.wvu.PrintArea" localSheetId="0" hidden="1">'4'!$A$1:$I$470</definedName>
    <definedName name="Z_D3932A20_5BCE_11DC_84BD_000021D3AFA7_.wvu.PrintArea" localSheetId="1" hidden="1">'таблица (3)'!$A$1:$Y$581</definedName>
    <definedName name="Z_D3932A20_5BCE_11DC_84BD_000021D3AFA7_.wvu.PrintTitles" localSheetId="0" hidden="1">'4'!$3:$6</definedName>
    <definedName name="Z_D3932A20_5BCE_11DC_84BD_000021D3AFA7_.wvu.Rows" localSheetId="0" hidden="1">'4'!$5:$5</definedName>
    <definedName name="Z_D3932A20_5BCE_11DC_84BD_000021D3AFA7_.wvu.Rows" localSheetId="1" hidden="1">'таблица (3)'!$7:$7</definedName>
    <definedName name="Z_D3B07622_8655_4F90_85A4_BD27515F465F_.wvu.FilterData" localSheetId="0" hidden="1">'4'!$A$6:$H$442</definedName>
    <definedName name="Z_D3B07622_8655_4F90_85A4_BD27515F465F_.wvu.FilterData" localSheetId="1" hidden="1">'таблица (3)'!$A$8:$Y$577</definedName>
    <definedName name="Z_D3F24F85_F5A1_4FA5_88F8_E4D9A53B61CF_.wvu.FilterData" localSheetId="0" hidden="1">'4'!$A$6:$H$440</definedName>
    <definedName name="Z_D3F24F85_F5A1_4FA5_88F8_E4D9A53B61CF_.wvu.FilterData" localSheetId="1" hidden="1">'таблица (3)'!$A$8:$Y$575</definedName>
    <definedName name="Z_D4446507_962D_4948_B581_5C8C7F271B0E_.wvu.FilterData" localSheetId="0" hidden="1">'4'!$A$11:$H$290</definedName>
    <definedName name="Z_D4446507_962D_4948_B581_5C8C7F271B0E_.wvu.FilterData" localSheetId="1" hidden="1">'таблица (3)'!$A$13:$Y$367</definedName>
    <definedName name="Z_D4457F3C_24CB_4893_8EC2_EC62AB3734A0_.wvu.FilterData" localSheetId="0" hidden="1">'4'!$A$6:$H$6</definedName>
    <definedName name="Z_D4457F3C_24CB_4893_8EC2_EC62AB3734A0_.wvu.FilterData" localSheetId="1" hidden="1">'таблица (3)'!$A$8:$Y$8</definedName>
    <definedName name="Z_D49001EA_BE8D_4B6D_AEE8_9554305B0A40_.wvu.FilterData" localSheetId="0" hidden="1">'4'!$A$6:$H$442</definedName>
    <definedName name="Z_D49001EA_BE8D_4B6D_AEE8_9554305B0A40_.wvu.FilterData" localSheetId="1" hidden="1">'таблица (3)'!$A$8:$Y$577</definedName>
    <definedName name="Z_D4FE00D8_DD41_4CC1_8722_F4A35E28D766_.wvu.FilterData" localSheetId="0" hidden="1">'4'!$A$6:$H$440</definedName>
    <definedName name="Z_D4FE00D8_DD41_4CC1_8722_F4A35E28D766_.wvu.FilterData" localSheetId="1" hidden="1">'таблица (3)'!$A$8:$Y$575</definedName>
    <definedName name="Z_D5208733_6128_4893_98D5_B0FA648EE729_.wvu.FilterData" localSheetId="0" hidden="1">'4'!$A$6:$H$6</definedName>
    <definedName name="Z_D5208733_6128_4893_98D5_B0FA648EE729_.wvu.FilterData" localSheetId="1" hidden="1">'таблица (3)'!$A$8:$Y$8</definedName>
    <definedName name="Z_D55BB714_0E7F_4EF3_886A_B485BDB6C523_.wvu.FilterData" localSheetId="0" hidden="1">'4'!$A$6:$H$440</definedName>
    <definedName name="Z_D55BB714_0E7F_4EF3_886A_B485BDB6C523_.wvu.FilterData" localSheetId="1" hidden="1">'таблица (3)'!$A$8:$Y$575</definedName>
    <definedName name="Z_D56170E4_108F_4392_892B_27EC40D2F30C_.wvu.FilterData" localSheetId="0" hidden="1">'4'!$A$6:$H$6</definedName>
    <definedName name="Z_D56170E4_108F_4392_892B_27EC40D2F30C_.wvu.FilterData" localSheetId="1" hidden="1">'таблица (3)'!$A$8:$Y$8</definedName>
    <definedName name="Z_D5888282_1309_4B0A_8BCC_6202F3ECB07D_.wvu.FilterData" localSheetId="0" hidden="1">'4'!$A$6:$H$442</definedName>
    <definedName name="Z_D5888282_1309_4B0A_8BCC_6202F3ECB07D_.wvu.FilterData" localSheetId="1" hidden="1">'таблица (3)'!$A$8:$Y$577</definedName>
    <definedName name="Z_D5FC7A04_5B32_4637_BF66_29DF74C607E8_.wvu.FilterData" localSheetId="0" hidden="1">'4'!$A$6:$H$442</definedName>
    <definedName name="Z_D5FC7A04_5B32_4637_BF66_29DF74C607E8_.wvu.FilterData" localSheetId="1" hidden="1">'таблица (3)'!$A$8:$Y$577</definedName>
    <definedName name="Z_D641422D_2C9D_4172_A530_52C539BD060C_.wvu.FilterData" localSheetId="0" hidden="1">'4'!$A$6:$H$440</definedName>
    <definedName name="Z_D641422D_2C9D_4172_A530_52C539BD060C_.wvu.FilterData" localSheetId="1" hidden="1">'таблица (3)'!$A$8:$Y$575</definedName>
    <definedName name="Z_D6AA5A08_F2A2_4B2E_B5AF_15EDCFBDCADC_.wvu.FilterData" localSheetId="0" hidden="1">'4'!$A$6:$H$442</definedName>
    <definedName name="Z_D6AA5A08_F2A2_4B2E_B5AF_15EDCFBDCADC_.wvu.FilterData" localSheetId="1" hidden="1">'таблица (3)'!$A$8:$Y$577</definedName>
    <definedName name="Z_D7310826_F7BF_48DE_BA70_1EA400587812_.wvu.Cols" localSheetId="0" hidden="1">'4'!#REF!,'4'!#REF!,'4'!#REF!,'4'!#REF!</definedName>
    <definedName name="Z_D7310826_F7BF_48DE_BA70_1EA400587812_.wvu.FilterData" localSheetId="0" hidden="1">'4'!$A$6:$H$465</definedName>
    <definedName name="Z_D7310826_F7BF_48DE_BA70_1EA400587812_.wvu.FilterData" localSheetId="1" hidden="1">'таблица (3)'!$A$8:$Y$579</definedName>
    <definedName name="Z_D7310826_F7BF_48DE_BA70_1EA400587812_.wvu.PrintArea" localSheetId="0" hidden="1">'4'!$A$1:$I$470</definedName>
    <definedName name="Z_D7310826_F7BF_48DE_BA70_1EA400587812_.wvu.PrintArea" localSheetId="1" hidden="1">'таблица (3)'!$A$1:$Y$581</definedName>
    <definedName name="Z_D7310826_F7BF_48DE_BA70_1EA400587812_.wvu.PrintTitles" localSheetId="0" hidden="1">'4'!$3:$6</definedName>
    <definedName name="Z_D7310826_F7BF_48DE_BA70_1EA400587812_.wvu.Rows" localSheetId="1" hidden="1">'таблица (3)'!$7:$7</definedName>
    <definedName name="Z_D7356FAC_4973_4E93_9DAB_C00F8C91E168_.wvu.FilterData" localSheetId="0" hidden="1">'4'!$A$6:$H$6</definedName>
    <definedName name="Z_D7356FAC_4973_4E93_9DAB_C00F8C91E168_.wvu.FilterData" localSheetId="1" hidden="1">'таблица (3)'!$A$8:$Y$8</definedName>
    <definedName name="Z_D7AD8AD3_9EDD_433C_A596_4CCA7B1D7E51_.wvu.FilterData" localSheetId="0" hidden="1">'4'!$A$6:$H$442</definedName>
    <definedName name="Z_D7AD8AD3_9EDD_433C_A596_4CCA7B1D7E51_.wvu.FilterData" localSheetId="1" hidden="1">'таблица (3)'!$A$8:$Y$577</definedName>
    <definedName name="Z_D7CECAB9_71A4_4A67_B865_2980B4D1AE0C_.wvu.FilterData" localSheetId="0" hidden="1">'4'!$A$6:$H$442</definedName>
    <definedName name="Z_D7CECAB9_71A4_4A67_B865_2980B4D1AE0C_.wvu.FilterData" localSheetId="1" hidden="1">'таблица (3)'!$A$8:$Y$577</definedName>
    <definedName name="Z_D7DF74F7_42C0_4678_87F6_C1875C2B2C0F_.wvu.FilterData" localSheetId="0" hidden="1">'4'!$A$6:$H$442</definedName>
    <definedName name="Z_D7DF74F7_42C0_4678_87F6_C1875C2B2C0F_.wvu.FilterData" localSheetId="1" hidden="1">'таблица (3)'!$A$8:$Y$577</definedName>
    <definedName name="Z_D869958E_19B5_40BC_8214_6598A63AB3C9_.wvu.FilterData" localSheetId="0" hidden="1">'4'!$A$6:$H$465</definedName>
    <definedName name="Z_D89E1146_00D9_4F70_8569_2C342410DC52_.wvu.FilterData" localSheetId="0" hidden="1">'4'!$A$6:$H$443</definedName>
    <definedName name="Z_D89E1146_00D9_4F70_8569_2C342410DC52_.wvu.FilterData" localSheetId="1" hidden="1">'таблица (3)'!$A$8:$Y$578</definedName>
    <definedName name="Z_D8C04CD9_7FA6_49BB_9A8E_3F4099F57FD7_.wvu.FilterData" localSheetId="0" hidden="1">'4'!$E$4:$F$6</definedName>
    <definedName name="Z_D8C04CD9_7FA6_49BB_9A8E_3F4099F57FD7_.wvu.FilterData" localSheetId="1" hidden="1">'таблица (3)'!$N$6:$Q$8</definedName>
    <definedName name="Z_D8CABE56_1DFD_4738_875D_65BC2C85AE63_.wvu.FilterData" localSheetId="0" hidden="1">'4'!$A$11:$H$442</definedName>
    <definedName name="Z_D8CABE56_1DFD_4738_875D_65BC2C85AE63_.wvu.FilterData" localSheetId="1" hidden="1">'таблица (3)'!$A$13:$Y$577</definedName>
    <definedName name="Z_D8EF1D32_2434_4074_97AF_3EB5BC0B624B_.wvu.FilterData" localSheetId="0" hidden="1">'4'!$A$6:$H$440</definedName>
    <definedName name="Z_D8EF1D32_2434_4074_97AF_3EB5BC0B624B_.wvu.FilterData" localSheetId="1" hidden="1">'таблица (3)'!$A$8:$Y$575</definedName>
    <definedName name="Z_D96ECB9A_9217_40D0_B0DA_5B58E4012335_.wvu.FilterData" localSheetId="0" hidden="1">'4'!#REF!</definedName>
    <definedName name="Z_D96ECB9A_9217_40D0_B0DA_5B58E4012335_.wvu.FilterData" localSheetId="1" hidden="1">'таблица (3)'!#REF!</definedName>
    <definedName name="Z_D9891AEE_EF90_47EB_9131_C48EE555C752_.wvu.FilterData" localSheetId="0" hidden="1">'4'!$A$6:$H$442</definedName>
    <definedName name="Z_D9891AEE_EF90_47EB_9131_C48EE555C752_.wvu.FilterData" localSheetId="1" hidden="1">'таблица (3)'!$A$8:$Y$577</definedName>
    <definedName name="Z_D99EB742_273D_4246_9D4B_437D8A12D1AC_.wvu.FilterData" localSheetId="0" hidden="1">'4'!$A$6:$H$440</definedName>
    <definedName name="Z_D99EB742_273D_4246_9D4B_437D8A12D1AC_.wvu.FilterData" localSheetId="1" hidden="1">'таблица (3)'!$A$8:$Y$575</definedName>
    <definedName name="Z_D9F07476_7C87_4A0C_A941_145D9128902C_.wvu.FilterData" localSheetId="0" hidden="1">'4'!$A$6:$H$442</definedName>
    <definedName name="Z_D9F07476_7C87_4A0C_A941_145D9128902C_.wvu.FilterData" localSheetId="1" hidden="1">'таблица (3)'!$A$8:$Y$577</definedName>
    <definedName name="Z_D9F15E35_2E63_42F3_81B6_1DC0D71EAD66_.wvu.FilterData" localSheetId="0" hidden="1">'4'!$A$6:$H$465</definedName>
    <definedName name="Z_DA842BFF_E31A_4A17_A48D_D8FA1E1F87F3_.wvu.FilterData" localSheetId="0" hidden="1">'4'!$A$6:$H$442</definedName>
    <definedName name="Z_DA842BFF_E31A_4A17_A48D_D8FA1E1F87F3_.wvu.FilterData" localSheetId="1" hidden="1">'таблица (3)'!$A$8:$Y$577</definedName>
    <definedName name="Z_DAAC3A8A_777E_4C34_AE83_57AC6F240BDE_.wvu.FilterData" localSheetId="0" hidden="1">'4'!$A$6:$H$465</definedName>
    <definedName name="Z_DB3F91B9_72E6_4B8E_8A4A_6021FF5DDED0_.wvu.FilterData" localSheetId="0" hidden="1">'4'!$A$6:$H$465</definedName>
    <definedName name="Z_DB4768AC_8AFE_48A7_ADEF_434F2E8DB137_.wvu.FilterData" localSheetId="0" hidden="1">'4'!$A$6:$H$442</definedName>
    <definedName name="Z_DB4768AC_8AFE_48A7_ADEF_434F2E8DB137_.wvu.FilterData" localSheetId="1" hidden="1">'таблица (3)'!$A$8:$Y$577</definedName>
    <definedName name="Z_DC7111CF_DA76_4DD2_87F5_19165E466FC6_.wvu.FilterData" localSheetId="0" hidden="1">'4'!$A$6:$H$442</definedName>
    <definedName name="Z_DC7111CF_DA76_4DD2_87F5_19165E466FC6_.wvu.FilterData" localSheetId="1" hidden="1">'таблица (3)'!$A$8:$Y$577</definedName>
    <definedName name="Z_DC8B9559_41D6_4746_92DE_54EDCFE01CF0_.wvu.FilterData" localSheetId="0" hidden="1">'4'!$A$11:$H$290</definedName>
    <definedName name="Z_DC8B9559_41D6_4746_92DE_54EDCFE01CF0_.wvu.FilterData" localSheetId="1" hidden="1">'таблица (3)'!$A$13:$Y$367</definedName>
    <definedName name="Z_DCBCFA63_CC9A_4998_BD69_84873A700410_.wvu.FilterData" localSheetId="0" hidden="1">'4'!$A$6:$H$6</definedName>
    <definedName name="Z_DCBCFA63_CC9A_4998_BD69_84873A700410_.wvu.FilterData" localSheetId="1" hidden="1">'таблица (3)'!$A$8:$Y$8</definedName>
    <definedName name="Z_DD07A8E6_A013_4F59_ABF3_349483BB5457_.wvu.FilterData" localSheetId="0" hidden="1">'4'!$A$6:$H$442</definedName>
    <definedName name="Z_DD07A8E6_A013_4F59_ABF3_349483BB5457_.wvu.FilterData" localSheetId="1" hidden="1">'таблица (3)'!$A$8:$Y$577</definedName>
    <definedName name="Z_DD815E81_9465_4C68_A1FC_75A068C88D2B_.wvu.FilterData" localSheetId="0" hidden="1">'4'!$A$11:$H$442</definedName>
    <definedName name="Z_DD815E81_9465_4C68_A1FC_75A068C88D2B_.wvu.FilterData" localSheetId="1" hidden="1">'таблица (3)'!$A$13:$Y$577</definedName>
    <definedName name="Z_DDB67221_A5D1_4845_A818_40A9EBA0819E_.wvu.FilterData" localSheetId="0" hidden="1">'4'!$A$6:$H$442</definedName>
    <definedName name="Z_DDB67221_A5D1_4845_A818_40A9EBA0819E_.wvu.FilterData" localSheetId="1" hidden="1">'таблица (3)'!$A$8:$Y$577</definedName>
    <definedName name="Z_DE74A7F5_AA1D_48D4_9741_2348ED0469E0_.wvu.FilterData" localSheetId="0" hidden="1">'4'!$A$6:$H$442</definedName>
    <definedName name="Z_DE74A7F5_AA1D_48D4_9741_2348ED0469E0_.wvu.FilterData" localSheetId="1" hidden="1">'таблица (3)'!$A$8:$Y$577</definedName>
    <definedName name="Z_DF036B41_0B37_4A2A_AF90_24C83376878A_.wvu.FilterData" localSheetId="0" hidden="1">'4'!$A$6:$H$443</definedName>
    <definedName name="Z_DF036B41_0B37_4A2A_AF90_24C83376878A_.wvu.FilterData" localSheetId="1" hidden="1">'таблица (3)'!$A$8:$Y$578</definedName>
    <definedName name="Z_DF04979B_CD25_48E1_B4BB_9357079C4BD0_.wvu.FilterData" localSheetId="0" hidden="1">'4'!$A$6:$H$442</definedName>
    <definedName name="Z_DF04979B_CD25_48E1_B4BB_9357079C4BD0_.wvu.FilterData" localSheetId="1" hidden="1">'таблица (3)'!$A$8:$Y$577</definedName>
    <definedName name="Z_DF096753_47D2_4E80_A1DA_7A80017A339E_.wvu.FilterData" localSheetId="0" hidden="1">'4'!$A$6:$H$442</definedName>
    <definedName name="Z_DF096753_47D2_4E80_A1DA_7A80017A339E_.wvu.FilterData" localSheetId="1" hidden="1">'таблица (3)'!$A$8:$Y$577</definedName>
    <definedName name="Z_DFA80759_455F_4A4C_ABD0_5FA8671493B9_.wvu.FilterData" localSheetId="0" hidden="1">'4'!$A$6:$H$440</definedName>
    <definedName name="Z_DFA80759_455F_4A4C_ABD0_5FA8671493B9_.wvu.FilterData" localSheetId="1" hidden="1">'таблица (3)'!$A$8:$Y$575</definedName>
    <definedName name="Z_DFDEFB15_A605_4D3B_8E4D_1FD6FB7B549A_.wvu.FilterData" localSheetId="0" hidden="1">'4'!$A$6:$H$443</definedName>
    <definedName name="Z_DFDEFB15_A605_4D3B_8E4D_1FD6FB7B549A_.wvu.FilterData" localSheetId="1" hidden="1">'таблица (3)'!$A$8:$Y$578</definedName>
    <definedName name="Z_DFF24939_467C_422C_BBD1_37D16EC4EFB8_.wvu.FilterData" localSheetId="0" hidden="1">'4'!$A$6:$H$443</definedName>
    <definedName name="Z_DFF24939_467C_422C_BBD1_37D16EC4EFB8_.wvu.FilterData" localSheetId="1" hidden="1">'таблица (3)'!$A$8:$Y$578</definedName>
    <definedName name="Z_E05F33C4_75D7_4A86_A961_669C9A81F9A5_.wvu.FilterData" localSheetId="0" hidden="1">'4'!$A$6:$H$442</definedName>
    <definedName name="Z_E05F33C4_75D7_4A86_A961_669C9A81F9A5_.wvu.FilterData" localSheetId="1" hidden="1">'таблица (3)'!$A$8:$Y$577</definedName>
    <definedName name="Z_E069E097_F307_4D1A_ACF6_E663EBBD374C_.wvu.FilterData" localSheetId="0" hidden="1">'4'!$A$6:$G$442</definedName>
    <definedName name="Z_E069E097_F307_4D1A_ACF6_E663EBBD374C_.wvu.FilterData" localSheetId="1" hidden="1">'таблица (3)'!$A$8:$U$577</definedName>
    <definedName name="Z_E0CB4F19_872B_45E2_B40B_445AF597452C_.wvu.FilterData" localSheetId="0" hidden="1">'4'!$A$6:$H$443</definedName>
    <definedName name="Z_E0CB4F19_872B_45E2_B40B_445AF597452C_.wvu.FilterData" localSheetId="1" hidden="1">'таблица (3)'!$A$8:$Y$578</definedName>
    <definedName name="Z_E111F0B5_EB86_4A95_9E8B_AC2A941FAB81_.wvu.FilterData" localSheetId="0" hidden="1">'4'!$A$6:$H$442</definedName>
    <definedName name="Z_E111F0B5_EB86_4A95_9E8B_AC2A941FAB81_.wvu.FilterData" localSheetId="1" hidden="1">'таблица (3)'!$A$8:$Y$577</definedName>
    <definedName name="Z_E13768CF_C169_4B7F_AECF_56268D7B9A73_.wvu.FilterData" localSheetId="0" hidden="1">'4'!$A$6:$H$440</definedName>
    <definedName name="Z_E13768CF_C169_4B7F_AECF_56268D7B9A73_.wvu.FilterData" localSheetId="1" hidden="1">'таблица (3)'!$A$8:$Y$575</definedName>
    <definedName name="Z_E16A3115_67C7_4D40_945A_9F455D98DF91_.wvu.FilterData" localSheetId="0" hidden="1">'4'!$A$5:$H$442</definedName>
    <definedName name="Z_E16A3115_67C7_4D40_945A_9F455D98DF91_.wvu.FilterData" localSheetId="1" hidden="1">'таблица (3)'!$A$7:$Y$577</definedName>
    <definedName name="Z_E17BC031_3731_4753_ABA0_5738A00FCEA4_.wvu.FilterData" localSheetId="0" hidden="1">'4'!$A$6:$H$442</definedName>
    <definedName name="Z_E17BC031_3731_4753_ABA0_5738A00FCEA4_.wvu.FilterData" localSheetId="1" hidden="1">'таблица (3)'!$A$8:$Y$577</definedName>
    <definedName name="Z_E1ABBD62_BBEB_4FB1_A52D_A1EE10E62427_.wvu.FilterData" localSheetId="0" hidden="1">'4'!$A$6:$H$442</definedName>
    <definedName name="Z_E1ABBD62_BBEB_4FB1_A52D_A1EE10E62427_.wvu.FilterData" localSheetId="1" hidden="1">'таблица (3)'!$A$8:$Y$577</definedName>
    <definedName name="Z_E1B693A7_80D3_423F_96BA_829BE92FA1C6_.wvu.FilterData" localSheetId="0" hidden="1">'4'!$A$11:$H$442</definedName>
    <definedName name="Z_E1B693A7_80D3_423F_96BA_829BE92FA1C6_.wvu.FilterData" localSheetId="1" hidden="1">'таблица (3)'!$A$13:$Y$577</definedName>
    <definedName name="Z_E1EAD310_847C_4FC3_B39E_C75534A4C3DB_.wvu.FilterData" localSheetId="0" hidden="1">'4'!$A$6:$H$465</definedName>
    <definedName name="Z_E1F03863_4102_44E2_907C_3532A9483965_.wvu.FilterData" localSheetId="0" hidden="1">'4'!$A$6:$H$443</definedName>
    <definedName name="Z_E1F03863_4102_44E2_907C_3532A9483965_.wvu.FilterData" localSheetId="1" hidden="1">'таблица (3)'!$A$8:$Y$578</definedName>
    <definedName name="Z_E1F3263E_781F_42CE_9F0A_E8C056B426F6_.wvu.FilterData" localSheetId="0" hidden="1">'4'!$A$6:$H$6</definedName>
    <definedName name="Z_E1F3263E_781F_42CE_9F0A_E8C056B426F6_.wvu.FilterData" localSheetId="1" hidden="1">'таблица (3)'!$A$8:$Y$8</definedName>
    <definedName name="Z_E2C7A406_BC2B_4FA9_8A97_D11ACE329DC8_.wvu.FilterData" localSheetId="0" hidden="1">'4'!$A$6:$H$442</definedName>
    <definedName name="Z_E2C7A406_BC2B_4FA9_8A97_D11ACE329DC8_.wvu.FilterData" localSheetId="1" hidden="1">'таблица (3)'!$A$8:$Y$577</definedName>
    <definedName name="Z_E30360F6_D3AA_4149_BED2_5C101C4DFADD_.wvu.FilterData" localSheetId="0" hidden="1">'4'!$A$6:$H$442</definedName>
    <definedName name="Z_E30360F6_D3AA_4149_BED2_5C101C4DFADD_.wvu.FilterData" localSheetId="1" hidden="1">'таблица (3)'!$A$8:$Y$577</definedName>
    <definedName name="Z_E32E27F0_B969_4C15_949B_7C966BE6BE1F_.wvu.FilterData" localSheetId="0" hidden="1">'4'!$E$4:$F$5</definedName>
    <definedName name="Z_E32E27F0_B969_4C15_949B_7C966BE6BE1F_.wvu.FilterData" localSheetId="1" hidden="1">'таблица (3)'!$N$6:$O$7</definedName>
    <definedName name="Z_E3315862_3090_4A1E_93E2_73C0FE031EBD_.wvu.FilterData" localSheetId="0" hidden="1">'4'!$A$3:$H$440</definedName>
    <definedName name="Z_E3315862_3090_4A1E_93E2_73C0FE031EBD_.wvu.FilterData" localSheetId="1" hidden="1">'таблица (3)'!$A$5:$X$575</definedName>
    <definedName name="Z_E3389DE0_5F4F_4887_9B80_4658F2CC71AC_.wvu.FilterData" localSheetId="0" hidden="1">'4'!$A$6:$H$465</definedName>
    <definedName name="Z_E33D0638_5960_4038_A9A5_CB4179CFB0D3_.wvu.FilterData" localSheetId="0" hidden="1">'4'!$A$6:$H$442</definedName>
    <definedName name="Z_E33D0638_5960_4038_A9A5_CB4179CFB0D3_.wvu.FilterData" localSheetId="1" hidden="1">'таблица (3)'!$A$8:$Y$577</definedName>
    <definedName name="Z_E3581EA3_F955_4F2C_9F1C_34569D93D05A_.wvu.FilterData" localSheetId="0" hidden="1">'4'!$A$6:$H$442</definedName>
    <definedName name="Z_E3581EA3_F955_4F2C_9F1C_34569D93D05A_.wvu.FilterData" localSheetId="1" hidden="1">'таблица (3)'!$A$8:$Y$577</definedName>
    <definedName name="Z_E3AC4135_8211_4EAC_B4CC_22C0CE0DFA3A_.wvu.FilterData" localSheetId="0" hidden="1">'4'!$A$6:$H$442</definedName>
    <definedName name="Z_E3AC4135_8211_4EAC_B4CC_22C0CE0DFA3A_.wvu.FilterData" localSheetId="1" hidden="1">'таблица (3)'!$A$8:$Y$577</definedName>
    <definedName name="Z_E3BB9EE5_78F6_4837_A4DF_3AC23767FA3E_.wvu.FilterData" localSheetId="0" hidden="1">'4'!$A$6:$H$465</definedName>
    <definedName name="Z_E3C61CF5_AB66_44A9_ACBB_F5116B9B0B3E_.wvu.FilterData" localSheetId="0" hidden="1">'4'!$A$6:$H$440</definedName>
    <definedName name="Z_E3C61CF5_AB66_44A9_ACBB_F5116B9B0B3E_.wvu.FilterData" localSheetId="1" hidden="1">'таблица (3)'!$A$8:$Y$575</definedName>
    <definedName name="Z_E43580AD_ED76_40EA_BF6E_FAF171E9C693_.wvu.FilterData" localSheetId="0" hidden="1">'4'!$A$6:$H$465</definedName>
    <definedName name="Z_E5C12E90_C94F_430E_82AD_0EAFD2FBE763_.wvu.FilterData" localSheetId="0" hidden="1">'4'!$A$6:$H$465</definedName>
    <definedName name="Z_E5E56FDA_D642_4CCB_A460_0C8C4AC5431B_.wvu.FilterData" localSheetId="0" hidden="1">'4'!$A$6:$H$465</definedName>
    <definedName name="Z_E691FB36_8354_49EA_A2DF_11C3AE742837_.wvu.FilterData" localSheetId="0" hidden="1">'4'!$A$6:$H$442</definedName>
    <definedName name="Z_E691FB36_8354_49EA_A2DF_11C3AE742837_.wvu.FilterData" localSheetId="1" hidden="1">'таблица (3)'!$A$8:$Y$577</definedName>
    <definedName name="Z_E72CFF5F_FAEF_48CE_A328_06D4DB7635B5_.wvu.FilterData" localSheetId="0" hidden="1">'4'!$A$6:$H$442</definedName>
    <definedName name="Z_E72CFF5F_FAEF_48CE_A328_06D4DB7635B5_.wvu.FilterData" localSheetId="1" hidden="1">'таблица (3)'!$A$8:$Y$577</definedName>
    <definedName name="Z_E744AF74_09DC_4041_87CB_2EDF4243B551_.wvu.FilterData" localSheetId="0" hidden="1">'4'!$A$6:$H$440</definedName>
    <definedName name="Z_E744AF74_09DC_4041_87CB_2EDF4243B551_.wvu.FilterData" localSheetId="1" hidden="1">'таблица (3)'!$A$8:$Y$575</definedName>
    <definedName name="Z_E74CF98D_CE9E_4572_AC56_80116DFF4128_.wvu.FilterData" localSheetId="0" hidden="1">'4'!$A$6:$H$443</definedName>
    <definedName name="Z_E74CF98D_CE9E_4572_AC56_80116DFF4128_.wvu.FilterData" localSheetId="1" hidden="1">'таблица (3)'!$A$8:$Y$578</definedName>
    <definedName name="Z_E757471C_3D26_4A15_B6C7_74EA756363D7_.wvu.FilterData" localSheetId="0" hidden="1">'4'!$6:$136</definedName>
    <definedName name="Z_E757471C_3D26_4A15_B6C7_74EA756363D7_.wvu.FilterData" localSheetId="1" hidden="1">'таблица (3)'!$8:$186</definedName>
    <definedName name="Z_E77300FB_5B5D_42AE_B24D_F4AD6BDF7AE7_.wvu.FilterData" localSheetId="0" hidden="1">'4'!$A$6:$H$465</definedName>
    <definedName name="Z_E7A4361D_C44E_4CEF_96B6_4A63790D7CEB_.wvu.FilterData" localSheetId="0" hidden="1">'4'!$A$6:$H$443</definedName>
    <definedName name="Z_E7A4361D_C44E_4CEF_96B6_4A63790D7CEB_.wvu.FilterData" localSheetId="1" hidden="1">'таблица (3)'!$A$8:$Y$578</definedName>
    <definedName name="Z_E7F1190E_1565_4F56_B956_417F59910A4F_.wvu.FilterData" localSheetId="0" hidden="1">'4'!$A$6:$H$442</definedName>
    <definedName name="Z_E7F1190E_1565_4F56_B956_417F59910A4F_.wvu.FilterData" localSheetId="1" hidden="1">'таблица (3)'!$A$8:$Y$577</definedName>
    <definedName name="Z_E7F3CAE8_D783_4E92_AC2F_385AE3AB6119_.wvu.FilterData" localSheetId="0" hidden="1">'4'!$A$6:$H$6</definedName>
    <definedName name="Z_E7F3CAE8_D783_4E92_AC2F_385AE3AB6119_.wvu.FilterData" localSheetId="1" hidden="1">'таблица (3)'!$A$8:$Y$8</definedName>
    <definedName name="Z_E800B623_0309_4541_A586_677B4FD1F1E9_.wvu.FilterData" localSheetId="0" hidden="1">'4'!$A$6:$H$442</definedName>
    <definedName name="Z_E800B623_0309_4541_A586_677B4FD1F1E9_.wvu.FilterData" localSheetId="1" hidden="1">'таблица (3)'!$A$8:$Y$577</definedName>
    <definedName name="Z_E813369F_002A_45BA_92BD_361421214F89_.wvu.FilterData" localSheetId="0" hidden="1">'4'!$E$4:$F$6</definedName>
    <definedName name="Z_E813369F_002A_45BA_92BD_361421214F89_.wvu.FilterData" localSheetId="1" hidden="1">'таблица (3)'!$N$6:$Q$8</definedName>
    <definedName name="Z_E8558F4E_FA1A_405B_9E67_4145B3172719_.wvu.FilterData" localSheetId="0" hidden="1">'4'!$A$6:$H$465</definedName>
    <definedName name="Z_E8C73C8E_9DFD_4719_92C0_E6198D72240D_.wvu.FilterData" localSheetId="0" hidden="1">'4'!$A$6:$H$442</definedName>
    <definedName name="Z_E8C73C8E_9DFD_4719_92C0_E6198D72240D_.wvu.FilterData" localSheetId="1" hidden="1">'таблица (3)'!$A$8:$Y$577</definedName>
    <definedName name="Z_E9468FF5_C042_4E66_9C48_5D9C4450993E_.wvu.FilterData" localSheetId="0" hidden="1">'4'!$A$6:$H$440</definedName>
    <definedName name="Z_E9468FF5_C042_4E66_9C48_5D9C4450993E_.wvu.FilterData" localSheetId="1" hidden="1">'таблица (3)'!$A$8:$Y$575</definedName>
    <definedName name="Z_E99D1DF0_FBDA_4911_9883_B020EC7E873D_.wvu.FilterData" localSheetId="0" hidden="1">'4'!$A$6:$H$442</definedName>
    <definedName name="Z_E99D1DF0_FBDA_4911_9883_B020EC7E873D_.wvu.FilterData" localSheetId="1" hidden="1">'таблица (3)'!$A$8:$Y$577</definedName>
    <definedName name="Z_E9DBB07C_7135_4334_870F_9B0049204D4B_.wvu.FilterData" localSheetId="0" hidden="1">'4'!$A$6:$G$442</definedName>
    <definedName name="Z_E9DBB07C_7135_4334_870F_9B0049204D4B_.wvu.FilterData" localSheetId="1" hidden="1">'таблица (3)'!$A$8:$R$577</definedName>
    <definedName name="Z_EA4AC30E_5C99_4964_B7C0_D8AB132E8F63_.wvu.FilterData" localSheetId="0" hidden="1">'4'!$A$6:$H$442</definedName>
    <definedName name="Z_EA4AC30E_5C99_4964_B7C0_D8AB132E8F63_.wvu.FilterData" localSheetId="1" hidden="1">'таблица (3)'!$A$8:$Y$577</definedName>
    <definedName name="Z_EA63CA0F_061E_452E_90D6_0A4A7DDE6B29_.wvu.FilterData" localSheetId="0" hidden="1">'4'!$A$6:$H$442</definedName>
    <definedName name="Z_EA63CA0F_061E_452E_90D6_0A4A7DDE6B29_.wvu.FilterData" localSheetId="1" hidden="1">'таблица (3)'!$A$8:$Y$577</definedName>
    <definedName name="Z_EA8354E9_6C20_4BDD_8572_29D6A25BD734_.wvu.FilterData" localSheetId="0" hidden="1">'4'!$A$5:$H$440</definedName>
    <definedName name="Z_EA8354E9_6C20_4BDD_8572_29D6A25BD734_.wvu.FilterData" localSheetId="1" hidden="1">'таблица (3)'!$A$7:$Y$575</definedName>
    <definedName name="Z_EACB2306_A37E_4FA4_B7A9_D8C5D72837D9_.wvu.FilterData" localSheetId="0" hidden="1">'4'!$A$6:$H$465</definedName>
    <definedName name="Z_EAE9F76D_FF67_414B_B42A_AE6D322B8365_.wvu.FilterData" localSheetId="0" hidden="1">'4'!$A$6:$H$442</definedName>
    <definedName name="Z_EAE9F76D_FF67_414B_B42A_AE6D322B8365_.wvu.FilterData" localSheetId="1" hidden="1">'таблица (3)'!$A$8:$Y$577</definedName>
    <definedName name="Z_EB20FF65_E230_489E_842B_73B86EAA9CBD_.wvu.FilterData" localSheetId="0" hidden="1">'4'!$A$6:$H$465</definedName>
    <definedName name="Z_EB535E9A_AD58_44F6_B9A9_5829D99ED1AF_.wvu.FilterData" localSheetId="0" hidden="1">'4'!$A$6:$H$442</definedName>
    <definedName name="Z_EB535E9A_AD58_44F6_B9A9_5829D99ED1AF_.wvu.FilterData" localSheetId="1" hidden="1">'таблица (3)'!$A$8:$Y$577</definedName>
    <definedName name="Z_EC560EBB_954A_42AD_8E8A_E79F55D7965A_.wvu.FilterData" localSheetId="0" hidden="1">'4'!$A$5:$H$442</definedName>
    <definedName name="Z_EC560EBB_954A_42AD_8E8A_E79F55D7965A_.wvu.FilterData" localSheetId="1" hidden="1">'таблица (3)'!$A$7:$Y$577</definedName>
    <definedName name="Z_EC5B14BD_90D0_43BA_8E8E_5C57810BAD81_.wvu.FilterData" localSheetId="0" hidden="1">'4'!$E$4:$F$6</definedName>
    <definedName name="Z_EC5B14BD_90D0_43BA_8E8E_5C57810BAD81_.wvu.FilterData" localSheetId="1" hidden="1">'таблица (3)'!$N$6:$Q$8</definedName>
    <definedName name="Z_ED77C035_9291_409E_9799_0A786C7B56BD_.wvu.FilterData" localSheetId="0" hidden="1">'4'!$A$6:$H$440</definedName>
    <definedName name="Z_ED77C035_9291_409E_9799_0A786C7B56BD_.wvu.FilterData" localSheetId="1" hidden="1">'таблица (3)'!$A$8:$Y$575</definedName>
    <definedName name="Z_ED7A27C9_9F95_4F8F_8E1E_77647429AA9B_.wvu.FilterData" localSheetId="0" hidden="1">'4'!$A$6:$H$442</definedName>
    <definedName name="Z_ED7A27C9_9F95_4F8F_8E1E_77647429AA9B_.wvu.FilterData" localSheetId="1" hidden="1">'таблица (3)'!$A$8:$Y$577</definedName>
    <definedName name="Z_ED9287E2_D174_4756_8BDB_69A8A74D6652_.wvu.FilterData" localSheetId="0" hidden="1">'4'!$A$6:$H$442</definedName>
    <definedName name="Z_ED9287E2_D174_4756_8BDB_69A8A74D6652_.wvu.FilterData" localSheetId="1" hidden="1">'таблица (3)'!$A$8:$Y$577</definedName>
    <definedName name="Z_EDA6A2FB_90F4_4D2C_9C70_9C64DD336DB6_.wvu.FilterData" localSheetId="0" hidden="1">'4'!$A$6:$G$442</definedName>
    <definedName name="Z_EDA6A2FB_90F4_4D2C_9C70_9C64DD336DB6_.wvu.FilterData" localSheetId="1" hidden="1">'таблица (3)'!$A$8:$R$577</definedName>
    <definedName name="Z_EDBCB4F2_3472_42B2_A53D_4969D28F8472_.wvu.FilterData" localSheetId="0" hidden="1">'4'!$A$6:$H$465</definedName>
    <definedName name="Z_EE0DD3C5_11C1_4A13_9A92_2AD194940717_.wvu.FilterData" localSheetId="0" hidden="1">'4'!$A$6:$H$442</definedName>
    <definedName name="Z_EE0DD3C5_11C1_4A13_9A92_2AD194940717_.wvu.FilterData" localSheetId="1" hidden="1">'таблица (3)'!$A$8:$Y$577</definedName>
    <definedName name="Z_EE2E3C66_D689_421B_B829_2EB3938B671C_.wvu.FilterData" localSheetId="0" hidden="1">'4'!#REF!</definedName>
    <definedName name="Z_EE2E3C66_D689_421B_B829_2EB3938B671C_.wvu.FilterData" localSheetId="1" hidden="1">'таблица (3)'!#REF!</definedName>
    <definedName name="Z_EEE5FE65_B539_42D1_A258_2353F8C54A59_.wvu.FilterData" localSheetId="0" hidden="1">'4'!$A$6:$H$442</definedName>
    <definedName name="Z_EEE5FE65_B539_42D1_A258_2353F8C54A59_.wvu.FilterData" localSheetId="1" hidden="1">'таблица (3)'!$A$8:$Y$577</definedName>
    <definedName name="Z_EF470714_FAF4_489B_8195_8AEA39AA91D9_.wvu.FilterData" localSheetId="0" hidden="1">'4'!$A$6:$H$442</definedName>
    <definedName name="Z_EF470714_FAF4_489B_8195_8AEA39AA91D9_.wvu.FilterData" localSheetId="1" hidden="1">'таблица (3)'!$A$8:$Y$577</definedName>
    <definedName name="Z_EFBA40EB_09F5_4B35_975F_DEAD08474C90_.wvu.FilterData" localSheetId="0" hidden="1">'4'!$B$1:$G$442</definedName>
    <definedName name="Z_EFBA40EB_09F5_4B35_975F_DEAD08474C90_.wvu.FilterData" localSheetId="1" hidden="1">'таблица (3)'!$B$1:$V$577</definedName>
    <definedName name="Z_F04675DE_3979_4D9C_9C40_5C3D0925A90D_.wvu.FilterData" localSheetId="0" hidden="1">'4'!$A$6:$H$442</definedName>
    <definedName name="Z_F04675DE_3979_4D9C_9C40_5C3D0925A90D_.wvu.FilterData" localSheetId="1" hidden="1">'таблица (3)'!$A$8:$Y$577</definedName>
    <definedName name="Z_F0969C41_FDDD_4F29_86CB_82D5DE5AE3EF_.wvu.FilterData" localSheetId="0" hidden="1">'4'!$A$6:$H$440</definedName>
    <definedName name="Z_F0969C41_FDDD_4F29_86CB_82D5DE5AE3EF_.wvu.FilterData" localSheetId="1" hidden="1">'таблица (3)'!$A$8:$Y$575</definedName>
    <definedName name="Z_F0C316C4_1A97_47AD_8C2F_72D15948ABE0_.wvu.FilterData" localSheetId="0" hidden="1">'4'!$A$6:$H$440</definedName>
    <definedName name="Z_F0C316C4_1A97_47AD_8C2F_72D15948ABE0_.wvu.FilterData" localSheetId="1" hidden="1">'таблица (3)'!$A$8:$Y$575</definedName>
    <definedName name="Z_F0C93F5E_1B44_4083_9FD9_3378204194B6_.wvu.FilterData" localSheetId="0" hidden="1">'4'!$A$6:$H$440</definedName>
    <definedName name="Z_F0C93F5E_1B44_4083_9FD9_3378204194B6_.wvu.FilterData" localSheetId="1" hidden="1">'таблица (3)'!$A$8:$Y$575</definedName>
    <definedName name="Z_F18A7D98_139C_424F_9459_380B745C409A_.wvu.FilterData" localSheetId="0" hidden="1">'4'!$A$6:$G$442</definedName>
    <definedName name="Z_F18A7D98_139C_424F_9459_380B745C409A_.wvu.FilterData" localSheetId="1" hidden="1">'таблица (3)'!$A$8:$U$577</definedName>
    <definedName name="Z_F1CAC354_2243_48B3_AC6B_F4876493C755_.wvu.FilterData" localSheetId="0" hidden="1">'4'!$A$6:$H$442</definedName>
    <definedName name="Z_F1CAC354_2243_48B3_AC6B_F4876493C755_.wvu.FilterData" localSheetId="1" hidden="1">'таблица (3)'!$A$8:$Y$577</definedName>
    <definedName name="Z_F23BB3AC_AFA6_4808_8573_0C09AEEC3E48_.wvu.FilterData" localSheetId="0" hidden="1">'4'!$A$6:$H$440</definedName>
    <definedName name="Z_F23BB3AC_AFA6_4808_8573_0C09AEEC3E48_.wvu.FilterData" localSheetId="1" hidden="1">'таблица (3)'!$A$8:$Y$575</definedName>
    <definedName name="Z_F29D6A37_AEAA_48D4_8CC1_EBBF7875A634_.wvu.FilterData" localSheetId="0" hidden="1">'4'!$A$6:$H$465</definedName>
    <definedName name="Z_F29D6A37_AEAA_48D4_8CC1_EBBF7875A634_.wvu.FilterData" localSheetId="1" hidden="1">'таблица (3)'!$A$8:$Y$579</definedName>
    <definedName name="Z_F29D6A37_AEAA_48D4_8CC1_EBBF7875A634_.wvu.PrintArea" localSheetId="0" hidden="1">'4'!$A$1:$H$466</definedName>
    <definedName name="Z_F29D6A37_AEAA_48D4_8CC1_EBBF7875A634_.wvu.PrintArea" localSheetId="1" hidden="1">'таблица (3)'!$A$1:$Y$581</definedName>
    <definedName name="Z_F29D6A37_AEAA_48D4_8CC1_EBBF7875A634_.wvu.Rows" localSheetId="0" hidden="1">'4'!$5:$5</definedName>
    <definedName name="Z_F29D6A37_AEAA_48D4_8CC1_EBBF7875A634_.wvu.Rows" localSheetId="1" hidden="1">'таблица (3)'!$7:$7</definedName>
    <definedName name="Z_F311E020_EB49_4DB4_82B3_C6FCA730123C_.wvu.FilterData" localSheetId="0" hidden="1">'4'!$A$6:$H$443</definedName>
    <definedName name="Z_F311E020_EB49_4DB4_82B3_C6FCA730123C_.wvu.FilterData" localSheetId="1" hidden="1">'таблица (3)'!$A$8:$Y$578</definedName>
    <definedName name="Z_F35221FB_168E_4719_9E64_426F80A9FE90_.wvu.FilterData" localSheetId="0" hidden="1">'4'!$A$11:$H$442</definedName>
    <definedName name="Z_F35221FB_168E_4719_9E64_426F80A9FE90_.wvu.FilterData" localSheetId="1" hidden="1">'таблица (3)'!$A$13:$Y$577</definedName>
    <definedName name="Z_F399602F_8046_4500_BB16_CE2A592FE629_.wvu.FilterData" localSheetId="0" hidden="1">'4'!$A$6:$H$6</definedName>
    <definedName name="Z_F399602F_8046_4500_BB16_CE2A592FE629_.wvu.FilterData" localSheetId="1" hidden="1">'таблица (3)'!$A$8:$Y$8</definedName>
    <definedName name="Z_F3E41EA7_DF4C_4F46_98E8_8A0A8721DC78_.wvu.FilterData" localSheetId="0" hidden="1">'4'!$A$6:$H$443</definedName>
    <definedName name="Z_F3E41EA7_DF4C_4F46_98E8_8A0A8721DC78_.wvu.FilterData" localSheetId="1" hidden="1">'таблица (3)'!$A$8:$Y$578</definedName>
    <definedName name="Z_F457D94E_B66B_49A2_8500_06B3D6AB5BD2_.wvu.FilterData" localSheetId="0" hidden="1">'4'!$A$6:$H$440</definedName>
    <definedName name="Z_F457D94E_B66B_49A2_8500_06B3D6AB5BD2_.wvu.FilterData" localSheetId="1" hidden="1">'таблица (3)'!$A$8:$Y$575</definedName>
    <definedName name="Z_F4FE7E9E_C5F8_4091_A04B_4FE74D0D8036_.wvu.FilterData" localSheetId="0" hidden="1">'4'!$A$6:$G$442</definedName>
    <definedName name="Z_F4FE7E9E_C5F8_4091_A04B_4FE74D0D8036_.wvu.FilterData" localSheetId="1" hidden="1">'таблица (3)'!$A$8:$R$577</definedName>
    <definedName name="Z_F518344A_DA94_484F_9F8A_CA9EE25C6874_.wvu.FilterData" localSheetId="0" hidden="1">'4'!$A$6:$H$442</definedName>
    <definedName name="Z_F518344A_DA94_484F_9F8A_CA9EE25C6874_.wvu.FilterData" localSheetId="1" hidden="1">'таблица (3)'!$A$8:$Y$577</definedName>
    <definedName name="Z_F56C546D_6B09_43BB_B250_CA74CD4A6791_.wvu.FilterData" localSheetId="0" hidden="1">'4'!$A$6:$H$440</definedName>
    <definedName name="Z_F56C546D_6B09_43BB_B250_CA74CD4A6791_.wvu.FilterData" localSheetId="1" hidden="1">'таблица (3)'!$A$8:$Y$575</definedName>
    <definedName name="Z_F571BC33_BD76_4B41_A67E_1DB85C44C4D0_.wvu.FilterData" localSheetId="0" hidden="1">'4'!$A$6:$H$442</definedName>
    <definedName name="Z_F571BC33_BD76_4B41_A67E_1DB85C44C4D0_.wvu.FilterData" localSheetId="1" hidden="1">'таблица (3)'!$A$8:$Y$577</definedName>
    <definedName name="Z_F58BACD0_B4B4_42DF_95BE_90A124DF26B2_.wvu.FilterData" localSheetId="0" hidden="1">'4'!$A$6:$H$443</definedName>
    <definedName name="Z_F58BACD0_B4B4_42DF_95BE_90A124DF26B2_.wvu.FilterData" localSheetId="1" hidden="1">'таблица (3)'!$A$8:$Y$578</definedName>
    <definedName name="Z_F59A4ED8_2193_42CF_9BCB_DA95BCD61004_.wvu.FilterData" localSheetId="0" hidden="1">'4'!$A$6:$H$440</definedName>
    <definedName name="Z_F59A4ED8_2193_42CF_9BCB_DA95BCD61004_.wvu.FilterData" localSheetId="1" hidden="1">'таблица (3)'!$A$8:$Y$575</definedName>
    <definedName name="Z_F5CF7A0C_76D0_463C_B0FB_7211C8AB59BB_.wvu.FilterData" localSheetId="0" hidden="1">'4'!$A$3:$H$440</definedName>
    <definedName name="Z_F5CF7A0C_76D0_463C_B0FB_7211C8AB59BB_.wvu.FilterData" localSheetId="1" hidden="1">'таблица (3)'!$A$5:$X$575</definedName>
    <definedName name="Z_F6311408_ECA0_4521_9130_299C1B59BEB3_.wvu.FilterData" localSheetId="0" hidden="1">'4'!$A$6:$H$442</definedName>
    <definedName name="Z_F6311408_ECA0_4521_9130_299C1B59BEB3_.wvu.FilterData" localSheetId="1" hidden="1">'таблица (3)'!$A$8:$Y$577</definedName>
    <definedName name="Z_F6688426_0AE7_42AD_A7E8_BD0CDB41E9C3_.wvu.FilterData" localSheetId="0" hidden="1">'4'!$A$6:$H$442</definedName>
    <definedName name="Z_F6688426_0AE7_42AD_A7E8_BD0CDB41E9C3_.wvu.FilterData" localSheetId="1" hidden="1">'таблица (3)'!$A$8:$Y$577</definedName>
    <definedName name="Z_F6896C5B_C058_4953_94E5_6C99DEC8C96A_.wvu.FilterData" localSheetId="0" hidden="1">'4'!$A$6:$H$442</definedName>
    <definedName name="Z_F6896C5B_C058_4953_94E5_6C99DEC8C96A_.wvu.FilterData" localSheetId="1" hidden="1">'таблица (3)'!$A$8:$Y$577</definedName>
    <definedName name="Z_F6A8B73A_EA88_4353_9E0F_419D7AE2859C_.wvu.FilterData" localSheetId="0" hidden="1">'4'!$A$6:$H$442</definedName>
    <definedName name="Z_F6A8B73A_EA88_4353_9E0F_419D7AE2859C_.wvu.FilterData" localSheetId="1" hidden="1">'таблица (3)'!$A$8:$Y$577</definedName>
    <definedName name="Z_F6C2056C_7AE5_4A50_8CD4_2146E30FAD74_.wvu.FilterData" localSheetId="0" hidden="1">'4'!$A$3:$G$442</definedName>
    <definedName name="Z_F6C2056C_7AE5_4A50_8CD4_2146E30FAD74_.wvu.FilterData" localSheetId="1" hidden="1">'таблица (3)'!$A$5:$R$577</definedName>
    <definedName name="Z_F71546C1_6A9D_4056_9445_4C2D0D5E8CE5_.wvu.FilterData" localSheetId="0" hidden="1">'4'!$A$6:$H$442</definedName>
    <definedName name="Z_F71546C1_6A9D_4056_9445_4C2D0D5E8CE5_.wvu.FilterData" localSheetId="1" hidden="1">'таблица (3)'!$A$8:$W$577</definedName>
    <definedName name="Z_F724CA3A_C2FA_4CE3_80A6_8065AB51D1E1_.wvu.FilterData" localSheetId="0" hidden="1">'4'!$A$6:$G$442</definedName>
    <definedName name="Z_F724CA3A_C2FA_4CE3_80A6_8065AB51D1E1_.wvu.FilterData" localSheetId="1" hidden="1">'таблица (3)'!$A$8:$R$577</definedName>
    <definedName name="Z_F79F293E_B8AE_43D7_AC3E_FA01410AF7CA_.wvu.FilterData" localSheetId="0" hidden="1">'4'!$A$6:$H$465</definedName>
    <definedName name="Z_F7CD393A_13E5_49F8_9300_1EF1F451544A_.wvu.FilterData" localSheetId="0" hidden="1">'4'!$A$6:$H$442</definedName>
    <definedName name="Z_F7CD393A_13E5_49F8_9300_1EF1F451544A_.wvu.FilterData" localSheetId="1" hidden="1">'таблица (3)'!$A$8:$Y$577</definedName>
    <definedName name="Z_F7E3316E_1D3C_4154_B59A_AA71911997B7_.wvu.FilterData" localSheetId="0" hidden="1">'4'!$A$3:$G$442</definedName>
    <definedName name="Z_F7E3316E_1D3C_4154_B59A_AA71911997B7_.wvu.FilterData" localSheetId="1" hidden="1">'таблица (3)'!$A$5:$R$577</definedName>
    <definedName name="Z_F801EF8B_5A08_4EFA_B23F_947FB7081D5E_.wvu.FilterData" localSheetId="0" hidden="1">'4'!$A$6:$H$442</definedName>
    <definedName name="Z_F801EF8B_5A08_4EFA_B23F_947FB7081D5E_.wvu.FilterData" localSheetId="1" hidden="1">'таблица (3)'!$A$8:$Y$577</definedName>
    <definedName name="Z_F88E1AE4_8277_47C8_ACD3_E102BC0260BC_.wvu.FilterData" localSheetId="0" hidden="1">'4'!$E$4:$F$5</definedName>
    <definedName name="Z_F88E1AE4_8277_47C8_ACD3_E102BC0260BC_.wvu.FilterData" localSheetId="1" hidden="1">'таблица (3)'!$N$6:$O$7</definedName>
    <definedName name="Z_F9526669_46DF_4D95_8ED9_85A7E6252C5E_.wvu.FilterData" localSheetId="0" hidden="1">'4'!$A$6:$H$442</definedName>
    <definedName name="Z_F9526669_46DF_4D95_8ED9_85A7E6252C5E_.wvu.FilterData" localSheetId="1" hidden="1">'таблица (3)'!$A$8:$Y$577</definedName>
    <definedName name="Z_F989878E_3A3A_436F_ABC5_EFAFDDEEAF8D_.wvu.FilterData" localSheetId="0" hidden="1">'4'!$A$5:$H$442</definedName>
    <definedName name="Z_F989878E_3A3A_436F_ABC5_EFAFDDEEAF8D_.wvu.FilterData" localSheetId="1" hidden="1">'таблица (3)'!$A$7:$Y$577</definedName>
    <definedName name="Z_F9CBE1B7_F867_44F2_99F9_F27F38784B39_.wvu.FilterData" localSheetId="0" hidden="1">'4'!$E$4:$F$5</definedName>
    <definedName name="Z_F9CBE1B7_F867_44F2_99F9_F27F38784B39_.wvu.FilterData" localSheetId="1" hidden="1">'таблица (3)'!$N$6:$O$7</definedName>
    <definedName name="Z_F9DBE3D7_227A_48FE_AD65_3855A0997E1D_.wvu.FilterData" localSheetId="0" hidden="1">'4'!$A$6:$H$440</definedName>
    <definedName name="Z_F9DBE3D7_227A_48FE_AD65_3855A0997E1D_.wvu.FilterData" localSheetId="1" hidden="1">'таблица (3)'!$A$8:$Y$575</definedName>
    <definedName name="Z_FA1D0140_3496_42C0_8377_BB2A67CB2D66_.wvu.FilterData" localSheetId="0" hidden="1">'4'!$A$6:$H$440</definedName>
    <definedName name="Z_FA1D0140_3496_42C0_8377_BB2A67CB2D66_.wvu.FilterData" localSheetId="1" hidden="1">'таблица (3)'!$A$8:$Y$575</definedName>
    <definedName name="Z_FA85EAFC_1378_43DC_B569_5BCF0D72BB39_.wvu.FilterData" localSheetId="0" hidden="1">'4'!$A$6:$H$440</definedName>
    <definedName name="Z_FA85EAFC_1378_43DC_B569_5BCF0D72BB39_.wvu.FilterData" localSheetId="1" hidden="1">'таблица (3)'!$A$8:$Y$575</definedName>
    <definedName name="Z_FA8F89BC_4CFB_4C6F_8AED_4FCF26069428_.wvu.FilterData" localSheetId="0" hidden="1">'4'!$A$6:$H$465</definedName>
    <definedName name="Z_FAFD5A9E_0C10_46D8_8916_42B2F329AC68_.wvu.FilterData" localSheetId="0" hidden="1">'4'!$A$6:$H$465</definedName>
    <definedName name="Z_FB10CDE0_895C_472A_9B88_994C4F817BC7_.wvu.FilterData" localSheetId="0" hidden="1">'4'!$A$6:$H$6</definedName>
    <definedName name="Z_FB10CDE0_895C_472A_9B88_994C4F817BC7_.wvu.FilterData" localSheetId="1" hidden="1">'таблица (3)'!$A$8:$Y$8</definedName>
    <definedName name="Z_FB129901_F144_418C_948F_8D97A42E61C4_.wvu.FilterData" localSheetId="0" hidden="1">'4'!$A$6:$H$443</definedName>
    <definedName name="Z_FB129901_F144_418C_948F_8D97A42E61C4_.wvu.FilterData" localSheetId="1" hidden="1">'таблица (3)'!$A$8:$Y$578</definedName>
    <definedName name="Z_FB38BD2F_80EA_4288_AE6D_A26613C31595_.wvu.FilterData" localSheetId="0" hidden="1">'4'!$A$6:$H$442</definedName>
    <definedName name="Z_FB38BD2F_80EA_4288_AE6D_A26613C31595_.wvu.FilterData" localSheetId="1" hidden="1">'таблица (3)'!$A$8:$Y$577</definedName>
    <definedName name="Z_FB4BD8E0_C035_4933_81E2_151B4631B4C7_.wvu.FilterData" localSheetId="0" hidden="1">'4'!$A$6:$H$465</definedName>
    <definedName name="Z_FBA0FCA5_BC4A_445F_A19D_241AE4DE083E_.wvu.FilterData" localSheetId="0" hidden="1">'4'!$A$6:$H$442</definedName>
    <definedName name="Z_FBA0FCA5_BC4A_445F_A19D_241AE4DE083E_.wvu.FilterData" localSheetId="1" hidden="1">'таблица (3)'!$A$8:$Y$577</definedName>
    <definedName name="Z_FBB788F6_BFD9_48D1_A3EF_564A8556F2D0_.wvu.FilterData" localSheetId="0" hidden="1">'4'!$A$6:$H$440</definedName>
    <definedName name="Z_FBB788F6_BFD9_48D1_A3EF_564A8556F2D0_.wvu.FilterData" localSheetId="1" hidden="1">'таблица (3)'!$A$8:$Y$575</definedName>
    <definedName name="Z_FBDBDB27_5395_447B_B98F_93E6647C5EDC_.wvu.FilterData" localSheetId="0" hidden="1">'4'!$A$6:$H$440</definedName>
    <definedName name="Z_FBDBDB27_5395_447B_B98F_93E6647C5EDC_.wvu.FilterData" localSheetId="1" hidden="1">'таблица (3)'!$A$8:$Y$575</definedName>
    <definedName name="Z_FBEF3EBE_BDE8_478B_A868_0FD5981FCFEE_.wvu.FilterData" localSheetId="0" hidden="1">'4'!$A$6:$H$443</definedName>
    <definedName name="Z_FBEF3EBE_BDE8_478B_A868_0FD5981FCFEE_.wvu.FilterData" localSheetId="1" hidden="1">'таблица (3)'!$A$8:$Y$578</definedName>
    <definedName name="Z_FC0405D6_955C_4881_9691_81AB079F1C1C_.wvu.FilterData" localSheetId="0" hidden="1">'4'!$A$6:$H$6</definedName>
    <definedName name="Z_FC0405D6_955C_4881_9691_81AB079F1C1C_.wvu.FilterData" localSheetId="1" hidden="1">'таблица (3)'!$A$8:$Y$8</definedName>
    <definedName name="Z_FC9C43A8_0660_414A_91BD_60E39910A9AA_.wvu.FilterData" localSheetId="0" hidden="1">'4'!$A$6:$H$442</definedName>
    <definedName name="Z_FC9C43A8_0660_414A_91BD_60E39910A9AA_.wvu.FilterData" localSheetId="1" hidden="1">'таблица (3)'!$A$8:$Y$577</definedName>
    <definedName name="Z_FCC1E059_22DB_4EDC_BEDF_A4C843EA032D_.wvu.FilterData" localSheetId="0" hidden="1">'4'!$A$6:$H$442</definedName>
    <definedName name="Z_FCC1E059_22DB_4EDC_BEDF_A4C843EA032D_.wvu.FilterData" localSheetId="1" hidden="1">'таблица (3)'!$A$8:$Y$577</definedName>
    <definedName name="Z_FD0CA8C6_9B04_4212_B7F5_DD4DF0041E95_.wvu.FilterData" localSheetId="0" hidden="1">'4'!$A$6:$H$465</definedName>
    <definedName name="Z_FD3CB269_D63B_412B_9DAD_79523AC8D6BB_.wvu.FilterData" localSheetId="0" hidden="1">'4'!$A$6:$H$442</definedName>
    <definedName name="Z_FD3CB269_D63B_412B_9DAD_79523AC8D6BB_.wvu.FilterData" localSheetId="1" hidden="1">'таблица (3)'!$A$8:$Y$577</definedName>
    <definedName name="Z_FD74A59B_0FE8_4E59_AFA4_B4A3E44E4224_.wvu.FilterData" localSheetId="0" hidden="1">'4'!$A$6:$H$6</definedName>
    <definedName name="Z_FD74A59B_0FE8_4E59_AFA4_B4A3E44E4224_.wvu.FilterData" localSheetId="1" hidden="1">'таблица (3)'!$A$8:$Y$8</definedName>
    <definedName name="Z_FE198A32_55EF_47EC_8D7D_0EF903F6AE91_.wvu.FilterData" localSheetId="0" hidden="1">'4'!$A$6:$H$442</definedName>
    <definedName name="Z_FE198A32_55EF_47EC_8D7D_0EF903F6AE91_.wvu.FilterData" localSheetId="1" hidden="1">'таблица (3)'!$A$8:$Y$577</definedName>
    <definedName name="Z_FE2E13AD_C83F_4295_B00B_6155F4BACEDA_.wvu.FilterData" localSheetId="0" hidden="1">'4'!$A$6:$H$442</definedName>
    <definedName name="Z_FE2E13AD_C83F_4295_B00B_6155F4BACEDA_.wvu.FilterData" localSheetId="1" hidden="1">'таблица (3)'!$A$8:$Y$577</definedName>
    <definedName name="Z_FE5AE414_8272_4935_A61B_20233F3F2D1D_.wvu.FilterData" localSheetId="0" hidden="1">'4'!$A$6:$H$442</definedName>
    <definedName name="Z_FE5AE414_8272_4935_A61B_20233F3F2D1D_.wvu.FilterData" localSheetId="1" hidden="1">'таблица (3)'!$A$8:$Y$577</definedName>
    <definedName name="Z_FE74559D_1D1D_4C02_B0EF_78570FA252B8_.wvu.FilterData" localSheetId="0" hidden="1">'4'!$A$6:$H$465</definedName>
    <definedName name="Z_FEDD18F6_BC8F_4131_A3D1_5CF6EA9519AB_.wvu.FilterData" localSheetId="0" hidden="1">'4'!$A$6:$H$440</definedName>
    <definedName name="Z_FEDD18F6_BC8F_4131_A3D1_5CF6EA9519AB_.wvu.FilterData" localSheetId="1" hidden="1">'таблица (3)'!$A$8:$Y$575</definedName>
    <definedName name="Z_FEF0A66A_FA88_4A8E_A810_6CF943491F6C_.wvu.FilterData" localSheetId="0" hidden="1">'4'!$A$6:$H$6</definedName>
    <definedName name="Z_FEF0A66A_FA88_4A8E_A810_6CF943491F6C_.wvu.FilterData" localSheetId="1" hidden="1">'таблица (3)'!$A$8:$Y$8</definedName>
    <definedName name="Z_FF37A85B_35E5_4DF0_B200_74FD6AE377D3_.wvu.PrintArea" localSheetId="0" hidden="1">'4'!$A$1:$H$442</definedName>
    <definedName name="Z_FF37A85B_35E5_4DF0_B200_74FD6AE377D3_.wvu.PrintArea" localSheetId="1" hidden="1">'таблица (3)'!$A$1:$Y$577</definedName>
    <definedName name="Z_FF63B5EC_4BB2_42E2_A394_8D929571121D_.wvu.FilterData" localSheetId="0" hidden="1">'4'!$A$11:$H$442</definedName>
    <definedName name="Z_FF63B5EC_4BB2_42E2_A394_8D929571121D_.wvu.FilterData" localSheetId="1" hidden="1">'таблица (3)'!$A$13:$Y$577</definedName>
    <definedName name="Z_FFBE2647_C9FF_4664_883A_2FDBC6A3793F_.wvu.FilterData" localSheetId="0" hidden="1">'4'!$A$11:$H$442</definedName>
    <definedName name="Z_FFBE2647_C9FF_4664_883A_2FDBC6A3793F_.wvu.FilterData" localSheetId="1" hidden="1">'таблица (3)'!$A$13:$Y$577</definedName>
    <definedName name="Z_FFCDF451_3659_4FAE_820D_3F827A810BED_.wvu.FilterData" localSheetId="0" hidden="1">'4'!$A$6:$H$442</definedName>
    <definedName name="Z_FFCDF451_3659_4FAE_820D_3F827A810BED_.wvu.FilterData" localSheetId="1" hidden="1">'таблица (3)'!$A$8:$Y$577</definedName>
    <definedName name="Z_FFDD6916_EF3D_4914_8377_5CF162A790CA_.wvu.FilterData" localSheetId="0" hidden="1">'4'!$A$6:$H$442</definedName>
    <definedName name="Z_FFDD6916_EF3D_4914_8377_5CF162A790CA_.wvu.FilterData" localSheetId="1" hidden="1">'таблица (3)'!$A$8:$Y$577</definedName>
    <definedName name="_xlnm.Print_Titles" localSheetId="0">'4'!$3:$6</definedName>
    <definedName name="_xlnm.Print_Area" localSheetId="0">'4'!$A$1:$I$442</definedName>
    <definedName name="_xlnm.Print_Area" localSheetId="1">'таблица (3)'!$A$1:$Y$581</definedName>
  </definedNames>
  <calcPr fullCalcOnLoad="1"/>
</workbook>
</file>

<file path=xl/sharedStrings.xml><?xml version="1.0" encoding="utf-8"?>
<sst xmlns="http://schemas.openxmlformats.org/spreadsheetml/2006/main" count="3374" uniqueCount="641">
  <si>
    <t>ЛАСУРІЯ Світлана Анатоліївна</t>
  </si>
  <si>
    <t>МАЛІКІН Олександр Володимирович</t>
  </si>
  <si>
    <t xml:space="preserve">МАНЗЮК Наталя Іванівна </t>
  </si>
  <si>
    <t>МОТУЗ Сергій Васильович</t>
  </si>
  <si>
    <t>МІШКУР Станіслав Сергійович</t>
  </si>
  <si>
    <t>ЛЄПІШЕВ Олексій Олександрович</t>
  </si>
  <si>
    <t>ПАНЧЕНКО Федір Борисович</t>
  </si>
  <si>
    <t>ПОНОМАРЬОВ Микола Васильович</t>
  </si>
  <si>
    <t>ПЕТРОВ Анатолій Георгійович</t>
  </si>
  <si>
    <t>РЄПІН Олександр Володимирович</t>
  </si>
  <si>
    <t>РИМАРЬ Євген Вікторович</t>
  </si>
  <si>
    <t>САДИКОВ Володимир Валерійович</t>
  </si>
  <si>
    <t>СОЛТИС Олег Петрович</t>
  </si>
  <si>
    <t>СІЧКО Дмитро Сергійович</t>
  </si>
  <si>
    <t>СУСЛОВА Тетяна Михайлівна</t>
  </si>
  <si>
    <t>ТАНАСЕВИЧ Зінаїда Миколаївна</t>
  </si>
  <si>
    <t>ТАНАСОВ Сергій Іванович</t>
  </si>
  <si>
    <t>ТАРАНОВА Світлана Володимирівна</t>
  </si>
  <si>
    <t>ФІЛЕВСЬКИЙ Ростислав Миколайович</t>
  </si>
  <si>
    <t>ШУЛЬГАЧ Сергій Володимирович</t>
  </si>
  <si>
    <t>ЯНКОВ В’ячеслав Станіславович</t>
  </si>
  <si>
    <t>ЯКОВЛЄВ Андрій Володимирович</t>
  </si>
  <si>
    <t xml:space="preserve">ДЯТЛОВ Ігор Сергійович </t>
  </si>
  <si>
    <t>Назва фракції</t>
  </si>
  <si>
    <t>"Опозіційний блок"</t>
  </si>
  <si>
    <t>"Об"єднання "Самопоміч"</t>
  </si>
  <si>
    <t>"Наш край"</t>
  </si>
  <si>
    <t>"Блок Петра Порошенка "Солідарність"</t>
  </si>
  <si>
    <t>Головний розпорядник бюджетних коштів</t>
  </si>
  <si>
    <t>Всього, в тому числі</t>
  </si>
  <si>
    <t>загальний фонд</t>
  </si>
  <si>
    <t>спеціальний фонд</t>
  </si>
  <si>
    <t>Касові видатки, грн.</t>
  </si>
  <si>
    <t>Дата проведення касових видатків</t>
  </si>
  <si>
    <t xml:space="preserve">Спеціальний фонд, грн,    </t>
  </si>
  <si>
    <t>№ п/п</t>
  </si>
  <si>
    <t xml:space="preserve">Реєстр </t>
  </si>
  <si>
    <t>Профінансовано станом на поточну дату</t>
  </si>
  <si>
    <t>Дата фінансування</t>
  </si>
  <si>
    <t xml:space="preserve">Призначення видатків згідно із пропозицією депутата  міської ради                                                                                         </t>
  </si>
  <si>
    <t>П.І.П-б депутата міської ради</t>
  </si>
  <si>
    <t xml:space="preserve">ВСЬОГО </t>
  </si>
  <si>
    <t>Загальний фонд, грн</t>
  </si>
  <si>
    <t>КЕКВ</t>
  </si>
  <si>
    <t xml:space="preserve">Загальна сума </t>
  </si>
  <si>
    <t>АНДРЕЙЧУК Владислав Юрійович</t>
  </si>
  <si>
    <t>БЕРНАЦЬКИЙ Олександр Вікторович</t>
  </si>
  <si>
    <t>БУРГАНЕНКО Олександр Іванович</t>
  </si>
  <si>
    <t>ВЕСЕЛОВСЬКА Лариса Ігорівна</t>
  </si>
  <si>
    <t>ГРОЗОВ Артем Анатолійович</t>
  </si>
  <si>
    <t>ГУСЄВ Олександр Сергійович</t>
  </si>
  <si>
    <t>АПАНАСЕНКО Вячеслав Володимирович</t>
  </si>
  <si>
    <t>ГОРБЕНКО Наталя Олексіївна</t>
  </si>
  <si>
    <t>ГОРБУРОВ Кирило Євгенович</t>
  </si>
  <si>
    <t>ГРИПАС Олег Володимирович</t>
  </si>
  <si>
    <t>ДЮМІН Анатолій Григорович</t>
  </si>
  <si>
    <t>ГРАНАТУРОВ Юрій Ісайович</t>
  </si>
  <si>
    <t>ЄНТІН Владислав Олегович</t>
  </si>
  <si>
    <t>ЄВТУШЕНКО Володимир Вікторович</t>
  </si>
  <si>
    <t>ЖАЙВОРОНОК Сергій Іванович</t>
  </si>
  <si>
    <t>ЖВАВИЙ Дмитро Костянтинович</t>
  </si>
  <si>
    <t>ЗОТКІН Павло Сергійович</t>
  </si>
  <si>
    <t>КАРТОШКІН Костянтин Едуардович</t>
  </si>
  <si>
    <t>КАЗАКОВА Тетяна Вікторівна</t>
  </si>
  <si>
    <t>КІСЕЛЬОВА Олена Василівна</t>
  </si>
  <si>
    <t>КОНЦЕВОЙ Ігор Олександрович</t>
  </si>
  <si>
    <t>КОПІЙКА Ігор Миколайович</t>
  </si>
  <si>
    <t>КАНТОР Сергій Анатолійович</t>
  </si>
  <si>
    <t xml:space="preserve">КАРЦЕВ В’ячеслав Миколайович </t>
  </si>
  <si>
    <t>КАРЦЕВ Сергій Миколайович</t>
  </si>
  <si>
    <t>КРІСЕНКО Олег Вікторович</t>
  </si>
  <si>
    <t>КУЧКАРОВА Світлана Сергіївна</t>
  </si>
  <si>
    <t>ІСАКОВ Сергій Михайлович</t>
  </si>
  <si>
    <t>ЛАЗУТА Катерина Юріївна</t>
  </si>
  <si>
    <r>
      <t>Код ТПКВКМБ</t>
    </r>
    <r>
      <rPr>
        <b/>
        <sz val="14"/>
        <color indexed="10"/>
        <rFont val="Times New Roman"/>
        <family val="1"/>
      </rPr>
      <t>(см.рішення про бюджет кол.2)</t>
    </r>
  </si>
  <si>
    <t>ШАНАЙЦА Олександр Сергійович</t>
  </si>
  <si>
    <t>КУЧЕРЕВСЬКА Тетяна Валентинівна</t>
  </si>
  <si>
    <t>"Опозиційний блок"</t>
  </si>
  <si>
    <t>Позафракційний</t>
  </si>
  <si>
    <t xml:space="preserve">заявок  по  виконанню  доручень виборців  за пропозиціями міського голови та депутатів міської ради у 2019 році  </t>
  </si>
  <si>
    <t>КВК</t>
  </si>
  <si>
    <t>назва головного розпорядника</t>
  </si>
  <si>
    <t xml:space="preserve">Включено до корегування бюджету          </t>
  </si>
  <si>
    <t xml:space="preserve">Примітка       ( №№ П/Д, та інше)      </t>
  </si>
  <si>
    <t>Лист головного розпорядника коштів (від       №)</t>
  </si>
  <si>
    <t>№ та дата протоколу комісії міської ради з питань економічної політики…</t>
  </si>
  <si>
    <t>Муніципальний колегіум №38 на обладнання</t>
  </si>
  <si>
    <t>ДЖКГ (ТОВ Никдомсервис) на підготовку до зими</t>
  </si>
  <si>
    <t xml:space="preserve">Гуманітарній гімназії №3 на придбання комп"ютерів (5 шт.) </t>
  </si>
  <si>
    <t xml:space="preserve">ЗОШ №1 ім.Ольжича на придбання комп"ютерів (5 шт.) </t>
  </si>
  <si>
    <t xml:space="preserve">ЗОШ №54 на заміну дверей на металопластикові </t>
  </si>
  <si>
    <t>Вищому професійному училищу суднобудування на заміну вікон на енергозберігаючі металопластикові</t>
  </si>
  <si>
    <t>Вищому професійному училищу технологій та дизайну на придбання будівельних матеріалів для ремонту даху училища.</t>
  </si>
  <si>
    <t>ДНЗ №72 на придбання килимів</t>
  </si>
  <si>
    <t>Департаменту ЖКГ на заміну вікон у під"їздах за наступними адресами: вул.Рюміна,2а,Рюміна, 2б, Наваринська,15, Наваринська,17а, Сінна 33б, пр.Центральний ,23.</t>
  </si>
  <si>
    <t>ЗОШ № 36 на придбання стільців для актової зали</t>
  </si>
  <si>
    <t>ДНЗ № 7 на обладнання</t>
  </si>
  <si>
    <t>ЗОШ № 31 на придбання та встановлення дверей</t>
  </si>
  <si>
    <t>Управління спорту ММР на придбання весел</t>
  </si>
  <si>
    <t>Філіал бібліотека №3 ЦБ дорослих Управління культури ММР - ролети, кондиціонер, вентилятор у хранилище.</t>
  </si>
  <si>
    <t>КП ЦМСД №3 ММР управління охорони здоров"я сімейній амбулаторії №4 (вул.Чкалова,93) на придбання сумок-укладок сімейного лікаря.</t>
  </si>
  <si>
    <t xml:space="preserve">КП НП ММР Центр ПМСД №3 управління охорони здоров"я на поточний ремонт теплової мережі </t>
  </si>
  <si>
    <t>ММР ЦПСМД №6 управління охорони здоров"я ММР на придбання медобладнання.</t>
  </si>
  <si>
    <t>КНП ММР Міській лікарні №4 для поточного ремонту лікувального закладу.</t>
  </si>
  <si>
    <t>Управлінню охорони здоров"я ММР  для проведення  ремонту відділення КНП ММР Міської лікарні №1.</t>
  </si>
  <si>
    <t>Управлінню охорони здоров"я ММР  для придбання медичного обладнання для травматологічного відділення (коагулятор артроскопічний) для ЛШМД.</t>
  </si>
  <si>
    <t>Управлінню охорони здоров"я ММР  для придбання медичного обладнання  КНП ММР Міської лікарні №3.</t>
  </si>
  <si>
    <t>ЗОШ № 36 для придбання програмного забезпечення для лінгафонного кабінету.</t>
  </si>
  <si>
    <t xml:space="preserve">Адміністрації Центрального району на придбання та установку, на ремонт дитячих та спортивних майданчиків , поточний ремонт тротуарів. </t>
  </si>
  <si>
    <t>ЛШМД на медичне обладнання</t>
  </si>
  <si>
    <t>ЗОШ №13 на придбання та установку кондиціонеру</t>
  </si>
  <si>
    <t>ДЖКГ на поточний ремонт житлового фонду</t>
  </si>
  <si>
    <t xml:space="preserve">ЗОШ №51 на поліпшення матеріально технічної бази ( 15 парт , 30 стільців - для початкової школи- 30000 грн., 2 ноутбуки - 30000 тис.грн., 1 проектор - 15 000 грн., спортивне знаряддя, футбольні м"ячі - 10000 грн.) </t>
  </si>
  <si>
    <t xml:space="preserve">ЗОШ №32 на поліпшення матеріально технічної бази ( 54 парт , 108 стільців - для старшої школи - 110000 грн., колонка та мікрофон  - 10000 грн.) </t>
  </si>
  <si>
    <t xml:space="preserve">ДНЗ №52 на поліпшення матеріально технічної бази ( холодильник у харчоблок -  18000 грн., холодильник до медичного кабінету - 10000 грн., 7 столів для харчоблоку - 25000 грн.,миючі засоби та пральний порошок - 7000 грн.) </t>
  </si>
  <si>
    <t>Адміністрації Центрального району на облаштування майданчиків для збору ТПВ.</t>
  </si>
  <si>
    <t>Адміністрації Центрального району на встановлення МАФ.</t>
  </si>
  <si>
    <t>Адміністрації Центрального району на поточний ремонт дитячих майданчиків</t>
  </si>
  <si>
    <t>ДЖКП (ООО "Добробут") на виконання доручень виборців м.Миколаєва по виборчому округу 43</t>
  </si>
  <si>
    <t>1 укр.гімназії ім.М.Аркаса на поточний ремонт  будівлі гімназії (заміна вхідних дверей).</t>
  </si>
  <si>
    <t>ЗОШ №19 на ремонтні роботи та придбання матеріалів для цих робіт.</t>
  </si>
  <si>
    <t>ЦПМСД №2 на придбання медичного обладнання.</t>
  </si>
  <si>
    <t>ЛШМД на придбання медичного обладнання</t>
  </si>
  <si>
    <t>Музичній школі №3 на придбання музичних інструментів</t>
  </si>
  <si>
    <t>Бібліотека-філія №10 ЦМБ для дітей ім.Кобера і Хоменко на придбання цифрового апарату, витратних матеріалів для комп"ютеру, канцтоварів та настільних ігор.</t>
  </si>
  <si>
    <t>Бібліотека-філія №3 ЦМБ для дітей ім.Кобера і Хоменко на придбання м"яких меблів та настільних ігор для дозвільної зони читального залу.</t>
  </si>
  <si>
    <t>ДЖКГ на встановлення вхідних дверей за адресою Вінграновського ,39</t>
  </si>
  <si>
    <t>Адміністрації Інгульського району для встановлення дитячих майданчиків</t>
  </si>
  <si>
    <t>ДЖКГ на заміну випусків каналізації за адресою Вінграновського ,41</t>
  </si>
  <si>
    <t>ДЖКГ на капітальний ремонт електрощитової за адресою Вінграновського ,41</t>
  </si>
  <si>
    <t xml:space="preserve">ДЖКГ ОСББ Затока 1 за адресою Вінграновського , 41 для придбання лічильника гарячої води СТ-50Г-02 з імпульсним виходом з повіркою </t>
  </si>
  <si>
    <t>Управління у справах ФК та спорту ММР КДЮСШ "Комунаровець" для встановлення відеоспостереження на території веслувальної бази Паромний Узвіз 1А</t>
  </si>
  <si>
    <t>Міська лікарня №4 - поточний ремонт лікувального закладу</t>
  </si>
  <si>
    <t>ЗОШ №28 придбання будівельних матеріалів</t>
  </si>
  <si>
    <t>ЗОШ №4 придбання спортінвентаря</t>
  </si>
  <si>
    <t>ЦПМСД №2 на придбання виробів медичного призначення.</t>
  </si>
  <si>
    <t>Міська лікарня №3 - придбання медичного обладнання</t>
  </si>
  <si>
    <t>ЗОШ №19 придбання спортінвентаря</t>
  </si>
  <si>
    <t>ЗОШ №53 придбання спортінвентаря</t>
  </si>
  <si>
    <t>Пологовий будинок №1 - придбання медичного обладнання</t>
  </si>
  <si>
    <t>ДНЗ № 47 на придбання коврового покриття</t>
  </si>
  <si>
    <t>Миколаївський муніципальний колегіум на придбання обладнання для комп"ютерного класу</t>
  </si>
  <si>
    <t>Управління соціальних виплат та компенсації Інгульського району на закупівлю комп"ютерної техніки</t>
  </si>
  <si>
    <t>Міська лікарня №3 - придбання медичного обладнання для травмотологічного відділення</t>
  </si>
  <si>
    <t xml:space="preserve">Міська лікарня №3 - придбання медичного обладнання </t>
  </si>
  <si>
    <t>Міська дитяча лікарня №2 (поліклінічне відділення) для придбання медичного обладнання для поліклініки</t>
  </si>
  <si>
    <t>ДНЗ №93 "Ювілейний" на поліпшення матеріально технічної бази</t>
  </si>
  <si>
    <t>Департаменту енергоефективності на заходи з енергозбереження</t>
  </si>
  <si>
    <t>Дитячий центр позашкільної роботи Корабельного району пр.Корабелів,12/1 на ремонт будівлі</t>
  </si>
  <si>
    <t>ДЮСШ №7 на придбання спортивних костюмів "wrestline" - 27600 грн., туристичні : палатка, килимок, рюкзак - 27500 грн.</t>
  </si>
  <si>
    <t>Миколаївський юридичний ліцей на придбання спортінвентаря</t>
  </si>
  <si>
    <t>ЦПМСД №2 , амбулаторія ЗПСМ №4 ,вул. 11 Повздовжня ,45 на придбання медичного обладнання</t>
  </si>
  <si>
    <t>ДНЗ №142 (вул.Генерала Свиридова, 38) на придбання проектора та ноутбука</t>
  </si>
  <si>
    <t>Дитяча художня школа ММР на придбання фанери</t>
  </si>
  <si>
    <t>ЗОШ №54 на придбання спортивної форми</t>
  </si>
  <si>
    <t>ЗОШ №48 на покращення матеріально технічної бази</t>
  </si>
  <si>
    <t>ЗОШ №1 на оновлення фойє</t>
  </si>
  <si>
    <t>ЗОШ №49 на покращення матеріально технічної бази</t>
  </si>
  <si>
    <t>Дитячий центр позашкільної роботи Корабельного району</t>
  </si>
  <si>
    <t>ДЖКГ на благоустрій території та ремонт житлового фонду</t>
  </si>
  <si>
    <t>ДНЗ № 139 на покращення матеріально технічної бази</t>
  </si>
  <si>
    <t>ДНЗ № 132 на покращення матеріально технічної бази</t>
  </si>
  <si>
    <t>ДНЗ № 125 на покращення матеріально технічної бази</t>
  </si>
  <si>
    <t>ДНЗ № 144 на покращення матеріально технічної бази</t>
  </si>
  <si>
    <t xml:space="preserve">ЦПМСД №7 на покращення матеріально технічної бази </t>
  </si>
  <si>
    <t xml:space="preserve">Жіночій консультації лікарні №5 на покращення матеріально технічної бази </t>
  </si>
  <si>
    <t>Пр.Богоявленський 325/4, 325/5 на ремонт входної групи</t>
  </si>
  <si>
    <t>ДЮСШ №5 на змагання</t>
  </si>
  <si>
    <t>ДНЗ №48 на придбання малих архітектурних форм для ігрових майданчиків</t>
  </si>
  <si>
    <t>ДНЗ №123 на придбання дитячих шаф з лавами для роздягальної кімнати</t>
  </si>
  <si>
    <t xml:space="preserve">ДНЗ №77 на придбання для дитячих майданчиків, яке потребує заміни та вдосконалення </t>
  </si>
  <si>
    <t>КНП ММР Міській лікарні №3 на медичне обладнання</t>
  </si>
  <si>
    <t>ЦПСМД №3 Шосейная 128 на поточний ремонт теплотраси</t>
  </si>
  <si>
    <t>КНП ММР ЦПСМД №3 сімейна амбулаторія№1 Пограничная 22 на поточний ремонт приміщення</t>
  </si>
  <si>
    <t xml:space="preserve"> ШВСМ на придбання спортивної форми</t>
  </si>
  <si>
    <t>ММУОЗ Міська лікарня №1 на проведення поточного ремонту в санузлі кардіоревматологічного відділення</t>
  </si>
  <si>
    <t>ММУОЗ Міська лікарня №1 на проведення поточного ремонту відділення ендокринології</t>
  </si>
  <si>
    <t>ЗОШ №4 Мала Морська 78 на ремонт навчальних класів</t>
  </si>
  <si>
    <t>ВПУ №21 Садова 31/2 на учбово-лабораторне обладнання каб.фізики</t>
  </si>
  <si>
    <t>Бібліотека філіал №5 ЦБС для дорослих на придбання для бібліотеки акустичної системи</t>
  </si>
  <si>
    <t>КНП ММР ЦПСМД №6 на покращення матеріально технічної бази</t>
  </si>
  <si>
    <t>ДНЗ № 112 на влаштування дитячого майданчику</t>
  </si>
  <si>
    <t>ЗОШ №16 на придбання шкільних досок</t>
  </si>
  <si>
    <t>ЗОШ №16 на поточний ремонт приміщення з установкою дверей</t>
  </si>
  <si>
    <t>ЗОШ №16 на поточний ремонт підлоги приміщення коридору 1 поверху ЗОШ №16</t>
  </si>
  <si>
    <t>Пологовому будинку №1 на закупівлю медичного обладнання</t>
  </si>
  <si>
    <t>ДНЗ № 112 на поточний ремонт веранд</t>
  </si>
  <si>
    <t>ЗОШ №16 на заміну дверей обідньої зали шкільної їдальні ЗОШ №16</t>
  </si>
  <si>
    <t>Адміністрації Центрального району на будівництво огорожі та воріт центрального входу за адресою вул.2-га Екіпажна 2.</t>
  </si>
  <si>
    <t>Адміністрації Центрального району: на придбання та облаштування металевої  огорожі за адресами:  вул. Колодязна, буд№3, 6-та Слобідська,буд.№1, 6-та Слобідська,буд.№7, Колодязна, буд.№18.</t>
  </si>
  <si>
    <t>ДЖКГ на поточний ремонт житлового фонду мікрорайону Соляні</t>
  </si>
  <si>
    <t>Адміністрації Центрального району на ремонт спортивного майданчика</t>
  </si>
  <si>
    <t>Адміністрації Центрального району для кронування та повної обрізки дерев за адресою ПГУ -93.</t>
  </si>
  <si>
    <t>Адміністрації Центрального району для облаштування дитячих майданчиків за адресою вул.Селікатна,120, вул.Лісова,5.</t>
  </si>
  <si>
    <t>ШВСМ на придбання човна</t>
  </si>
  <si>
    <t>ЗОШ №24 для поточного ремонту приміщення класу біології</t>
  </si>
  <si>
    <t>ДНЗ №99 для поточного ремонту приміщення</t>
  </si>
  <si>
    <t>Бібліотека філіал №21 для дорослих на придбання оргтехніки (принтер)</t>
  </si>
  <si>
    <t>ООО "Миколаївзеленхоз" для облаштування прибудинкової території за адресою ПГУ -105.</t>
  </si>
  <si>
    <t>ДНЗ №99 для облаштування дитячого майданчика</t>
  </si>
  <si>
    <t>ДЮСШ №3 на придбання та встановлення камер спостереження ст."Піонер" та ст."Колос".</t>
  </si>
  <si>
    <t>Адміністрації Корабельного району на закупівлю лавок для мікрорайону Кульбакіно.</t>
  </si>
  <si>
    <t>Адміністрації Корабельного району на закупівлю каруселей (1СС-1.2) за ціною 13202 грн/шт. для дитячого майданчику по вул.Райдужна,55, вул.Вокзальна,55/57</t>
  </si>
  <si>
    <t>Адміністрації Корабельного району на закупівлю дитячих балансиров "Малятко" (1CR-1,22) за ціною 6739 грн/шт. для дитячого майданчика  Вокзальна,55/57, Райдужна,55</t>
  </si>
  <si>
    <t xml:space="preserve">Адміністрації Корабельного району на закупівлю будівельних матеріалів для ремонту під"здів  вул.Райдужна,34,47,49(по одному під"їзду у будинку), Вокзальна,55,57,Знаменська,47 </t>
  </si>
  <si>
    <t>Територіальний центр Корабельного району вул. Металургів,8 на закупівлю музичного центра.</t>
  </si>
  <si>
    <t>Адміністрації Корабельного району на закупівлю пісочниці 1(ВS-1,5) "Сонечко" за ціною 13615 грн. на вул.Райдужна,55</t>
  </si>
  <si>
    <t>Адміністрації Корабельного району на закупівлю качелей (1SW-1.3)  за ціною 7735 грн., каруселі (1СС-1.2)  за ціною 13202 грн., горки (1СS-1.4)  за ціною 15128 грн., балансира (1СR-1.3)  за ціною 6876 грн.на дитячий майданчик  на вул.Райдужна,30/32</t>
  </si>
  <si>
    <t xml:space="preserve">Відділення Корабельного району міського територіального центру соціального обслуговування на придбання принтеру </t>
  </si>
  <si>
    <t>Управління соціальних виплат і компенсацій Інгульского району на придбання необхідної комп"ютерної техніки , обладнання, меблів</t>
  </si>
  <si>
    <t>КНП ММР ЦПСМД №1 для поточного ремонту приміщень</t>
  </si>
  <si>
    <t>ДНЗ №10 на придбання меблів</t>
  </si>
  <si>
    <t>КДЮСШ "Комунаровець" відділенню стендової стрільби</t>
  </si>
  <si>
    <t>Адміністрації Інгульського району на ремонт тротуару біля ДНЗ№47 "Барвинок".</t>
  </si>
  <si>
    <t>ДЮСШ №3 на придбання спортінвентаря</t>
  </si>
  <si>
    <t>список № 1</t>
  </si>
  <si>
    <t>ДЖКГ для перерахування ЖКП Бриз за послуги з поточного ремонту дахів вул.Лазурна, 18Б,26,32 та поточного ремонту каналізації будинків вул.Лазурна,16В,Г, 18А,Б, 24А,26,30Б.</t>
  </si>
  <si>
    <t>Управління культури для проведення заходів до Дня міста, Новий рік</t>
  </si>
  <si>
    <t>4 гімназія для закупівлі електроінструменту в хозчастину</t>
  </si>
  <si>
    <t>ДНЗ №49 для поточного ремонту бесідок</t>
  </si>
  <si>
    <t>4 гімназія для закупівлі комп"ютеру та обладнання для каб.216 фізики.</t>
  </si>
  <si>
    <t>КДЮСШ "Комунаровець" для закупівлі куль та мішеней</t>
  </si>
  <si>
    <t>ДЖКГ ЖЕК ТОВ "Центральний-1" на придбання будівельних матеріалів , комплектуючих , систем водопостачання, електропостачання, дахів, проведення ремонтних робіт, дитячих майданчиків.</t>
  </si>
  <si>
    <t>ЗОШ №53 для господарчих потреб, кронування дерев та озеленення території.</t>
  </si>
  <si>
    <t>СЄНКЕВИЧ Олександр Федорович</t>
  </si>
  <si>
    <t>Управлінню з питань культури та охорони культурної спадщини ММР (видання книги "Поэтическое слово Штапеля")</t>
  </si>
  <si>
    <t>Управлінню з питань культури та охорони культурної спадщини ММР (видання книги "Флагманы Черноморского")</t>
  </si>
  <si>
    <t>Палацу творчості учнів на придбання бандур</t>
  </si>
  <si>
    <t>ЗОШ №10 на придбання обладнання для кабінету фізики</t>
  </si>
  <si>
    <t>ЗОШ №54,24,35,3,60,57,51,50 Миколаївська козацька варта на придбання козацьких хоругв</t>
  </si>
  <si>
    <t>Управління освіти Миколаївської міської ради</t>
  </si>
  <si>
    <t>ДЖКП на поточний ремонт прилеглої території будинків  по вул.Спаська,6</t>
  </si>
  <si>
    <t xml:space="preserve">Дитячій бібліотеці для дітей №11 на придбання комп'ютерної техніки </t>
  </si>
  <si>
    <t>ЗОШ №19 на придбання комп'ютерного обладнання</t>
  </si>
  <si>
    <t>ЗОШ №19 на придбання комп'ютерної техніки.</t>
  </si>
  <si>
    <t>Управління з питань культури та охорони культурної спадщини Миколаївської міської ради</t>
  </si>
  <si>
    <t>06.08.2019 № 50/14.01-13/19</t>
  </si>
  <si>
    <t>06.08.2019 № 50/14.01-13/20</t>
  </si>
  <si>
    <t>ЦМБ ім.Кропивницького , бібліотека філія №14 М-н Кульбакино на придбання меблів</t>
  </si>
  <si>
    <t>Бібліотека №18 покращення матеріально-технічної бази (придбання вітрин, підставок для експонатів у музей бібліотеки)</t>
  </si>
  <si>
    <t>Управління у справах фізичної культури і спорту Миколаївської міської ради</t>
  </si>
  <si>
    <t>ДК "Молодіжний" на транспортні послуги ансамблю "Український сувенір"</t>
  </si>
  <si>
    <t>ШВСМ на придбання мішеней та патронів</t>
  </si>
  <si>
    <t>Адміністрації Центрального району на поточний ремонт дитячого майданчика поблизу буд.13 Ж,З,А по ПГУ.</t>
  </si>
  <si>
    <t>Департаменту енергетики, енергозбереження та запровадження іноваційних технологій.</t>
  </si>
  <si>
    <t>ДЖКГ (виконавець робіт ЖКП ММР "Бриз")</t>
  </si>
  <si>
    <t>ДЖКГ (управліня екології)</t>
  </si>
  <si>
    <t>Адміністрації Інгульського району на поточний ремонт дитячого майданчика по пр.Миру,30</t>
  </si>
  <si>
    <t>КНП ММР ЦПМСД №2 на придбання медичного обладнання</t>
  </si>
  <si>
    <t>КНП ММР ЦПМСД №1 на поточний ремонт</t>
  </si>
  <si>
    <t>Адміністрації Інгульського району на ремонт тротуару внутріквартального проїзду по вул.Південній,74А</t>
  </si>
  <si>
    <t>ДНЗ №71 на поточний ремонт групи №2</t>
  </si>
  <si>
    <t>Адміністрації Центрального району на ремонт дороги вул.2 Военная від будинку №19 до будинку №26.</t>
  </si>
  <si>
    <t>Департамент енергетики, енергозбереження та запровадження інноваційних технологій на встановлення металопластикових вікон : вул.6 Слобідська,3 (1 під"їзд), вул.6 Слобідська,9.</t>
  </si>
  <si>
    <t>ДНЗ №68 встановлення металопластикових вікон</t>
  </si>
  <si>
    <t>ЗОШ №12 встановлення металопластикових вікон</t>
  </si>
  <si>
    <t>Департаменту праці та соціального захисту населення на надання одноразової грошової допомоги громадянам міста</t>
  </si>
  <si>
    <t>Адміністрації Центрального району на встановлення дитячого майданчика</t>
  </si>
  <si>
    <t>Адміністрації Центрального району на поточний ремонт дитячого майданчика по вул.Гастело (біля паркану ЗОШ №61 руг вул.Ходченко).</t>
  </si>
  <si>
    <t>Адміністрації Центрального району на поточний ремонт по благоустрою майданчика по вул.Гастело (біля паркану ЗОШ №61 ).</t>
  </si>
  <si>
    <t>ДЖКГ ЖКП ММР "Бриз" на поточний ремонт покрівлі , каналізації, придбання матеріалів.</t>
  </si>
  <si>
    <t>ЦПМСД №3 сімейна амбулаторія №2 на придбання кондиціонеру та багатофункціонального принтеру</t>
  </si>
  <si>
    <t>ДНЗ №12 на облаштування дитячого майданчика та ремонт веранди.</t>
  </si>
  <si>
    <t>ДК "Молодіжний" на придбання сценічного взуття для ансамблю "Український сувенір"</t>
  </si>
  <si>
    <t>ДЖКГ ЖКП ММР "Бриз" на будівельні матеріали і комплектуючі для благоустрою дитячого майданчика по вул. Київська, 4-Б.</t>
  </si>
  <si>
    <t>06</t>
  </si>
  <si>
    <t>ДК "Молодіжний" для придбання сценічного взуття для ансамбля "Українськ.сувенір"</t>
  </si>
  <si>
    <t>2210                                  2240</t>
  </si>
  <si>
    <t>3110                2210</t>
  </si>
  <si>
    <t>2210             3110</t>
  </si>
  <si>
    <t>2210                     3110</t>
  </si>
  <si>
    <t>Адміністрації Інгульського району на виготовлення та встановлення лавок виборцям 29 округа</t>
  </si>
  <si>
    <t>01.08.2019 №09.4088/04</t>
  </si>
  <si>
    <t>08</t>
  </si>
  <si>
    <t>Департамент праці та соціального захисту населення Миколаївської міської ради</t>
  </si>
  <si>
    <t>2210                            3110</t>
  </si>
  <si>
    <t xml:space="preserve">Управління охорони здоров'я Миколаївської міської ради </t>
  </si>
  <si>
    <t>07</t>
  </si>
  <si>
    <t>Управління охорони здоров'я Миколаївської міської ради</t>
  </si>
  <si>
    <t>2210                        2240</t>
  </si>
  <si>
    <t>2240                      3110</t>
  </si>
  <si>
    <t>07.08.2019 №09.4199/04</t>
  </si>
  <si>
    <t>07.08.2019 №09.4205/04</t>
  </si>
  <si>
    <t>07.08.2019 №4197</t>
  </si>
  <si>
    <t>07.08.2019 №4212/04</t>
  </si>
  <si>
    <t>Відділення Інгульського району міського територіального центру соціального обслуговування  на придбання предметів для облаштування робочого місця перукаря, кованих металевих підстав та інше</t>
  </si>
  <si>
    <t>07.08.2019 № 4202/04</t>
  </si>
  <si>
    <t>07.08.2019 №4201/04</t>
  </si>
  <si>
    <t>2240                  2210</t>
  </si>
  <si>
    <t>07.08.2019 №09.4203/04</t>
  </si>
  <si>
    <t>3104</t>
  </si>
  <si>
    <t>07.08.2019 №09.4204/04</t>
  </si>
  <si>
    <t>2240                          3110</t>
  </si>
  <si>
    <t>06.08.2019 №4217/04</t>
  </si>
  <si>
    <t>06.08.2019 №4218/04</t>
  </si>
  <si>
    <t>06.08.2019 №4216/04</t>
  </si>
  <si>
    <t>0160</t>
  </si>
  <si>
    <t>05.05.2019 № 09.4192/04</t>
  </si>
  <si>
    <t>05.08.2019 №09.4191/04</t>
  </si>
  <si>
    <t>05.08.2019 №09.4190/04</t>
  </si>
  <si>
    <t>ДЖКГ на виконання робіт по заміні вікон за адресами : вул.Космонавтів, 51А (4 під"їзда), Космонавтів, 53(4 під"їзда), Китобоїв,7(6 під"їздів), ремонт вул.Космонавтів ,51 (2й під"їзд).</t>
  </si>
  <si>
    <t>06.08.2019 №4214/04</t>
  </si>
  <si>
    <t>Проведення святкових заходів</t>
  </si>
  <si>
    <t>ДК "Молодіжний" придбання дизельного палива для автотранспорту ансамлбю "Аліски"</t>
  </si>
  <si>
    <t>ДЖКГ на поточний ремонт каналізац.випуску по вул.Крилова,12/4, Карпенко,57, Карпенко, 59 а.</t>
  </si>
  <si>
    <t>ЗОШ №6 на придбання телевізору для учнів 1-Б класу "Бравис"43", поточних ремонтів</t>
  </si>
  <si>
    <t>ЦПСМД №2 на придбання офтальмоскопів сімейним лікарям</t>
  </si>
  <si>
    <t>КНП ММР "Міська лікарня №4" на поточний ремонт</t>
  </si>
  <si>
    <t>ДНЗ №10 на придбання бойлерів</t>
  </si>
  <si>
    <t>"Академії дитячої творчості" на придбання лінолеуму</t>
  </si>
  <si>
    <t>ЗОШ № 19 на придбання будматеріалів та обладнання для господарської діяльності</t>
  </si>
  <si>
    <t>Миколаївській гімназії №41 на заміну вікон</t>
  </si>
  <si>
    <t>ДЖКГ на поточний ремонт ганку під"зду та входу до підвалу житлового будинку пр.Центральний, 261</t>
  </si>
  <si>
    <t>ДЖКГ на поточний ремонт системи водовідведення в житловому будинку  вул. Паркова,5</t>
  </si>
  <si>
    <t>Міська станція юних натуралистів на придбання столів, стільців, тощо</t>
  </si>
  <si>
    <t>ЗОШ № 19 на придбання будматеріалів, фарби, тощо</t>
  </si>
  <si>
    <t>ЗОШ № 29 на придбання будматеріалів, фарби, тощо</t>
  </si>
  <si>
    <t>ЗОШ №14 на придбання спортивного інвентаря</t>
  </si>
  <si>
    <t>ЦПМСД №1  на поточний ремонт</t>
  </si>
  <si>
    <t>Пологовиму будинку №1 на придбання медичного обладнання</t>
  </si>
  <si>
    <t>Міській лікарні № 4 на проведення поточного ремонту обьєктів лікарні</t>
  </si>
  <si>
    <t>Міській лікарні швидкої медичної допомои на придбання медичного обладнання</t>
  </si>
  <si>
    <t>ШВСМ на придбання весел для човна</t>
  </si>
  <si>
    <t>ЗОШ № 7 закупівля матеріалів та ремонтні роботи ресурсної кімнати для дітей з особливими потребами</t>
  </si>
  <si>
    <t>ЗОШ № 22 придбання компьютерної техніки/іншого обладнання</t>
  </si>
  <si>
    <t>Міська лікарня № 3 на придбання медичного обладнання</t>
  </si>
  <si>
    <t>Адміністрації Центрального району на ремонт дитячих майданчиків</t>
  </si>
  <si>
    <t>ЗОШ №60 для встановлення спортивного обладнання в спортивній залі</t>
  </si>
  <si>
    <t>ЗОШ №60 на придбання та встановлення тротуарної плитки</t>
  </si>
  <si>
    <t>Пологовому будинку №1 на придбання медичного обладнання</t>
  </si>
  <si>
    <t>ЖЕК "Турбота" для проведення ремонту вхідних воріт двору вул.Фалеєвська, 3</t>
  </si>
  <si>
    <t>ЖЕК "Добробут" для придбання будівельних матеріалів для ремонту будинку  вул.Адміральська,2 корп.7</t>
  </si>
  <si>
    <t>Пологовий будинок №1 - придбання обладнання</t>
  </si>
  <si>
    <t>Адміністрація Заводського району на поточний ремонт дитячого майданчику біля буд. № 53а по вул. Г. Карпенка</t>
  </si>
  <si>
    <t>Департамент житллово-комунального господарства на виконання поточних ремонтів на окрузі № 6 міста</t>
  </si>
  <si>
    <t>Фінансова підтримка громадської спілки "МФК"Миколаїв"( забезпечення навчально-тренувальної роботи,придбання спортивної форми та інвентарю).</t>
  </si>
  <si>
    <t>на придбання шкільних меблів ( стінка, диванчик, крісло компютерне) для 3-В (ЗПР) класу ЗОШ №43 що в Корабельному районі міста</t>
  </si>
  <si>
    <t>на поточний ремонт системи водопостачання в житловому будинку за адресою вул. Защука,25</t>
  </si>
  <si>
    <t>на придбання телевізору з діагоналлю 50-55 дюймів для кабінету 303 ЗОШ №40 що в Корабельному районі міста</t>
  </si>
  <si>
    <t>на закупівлю покривал для груп №3,6,10 ДНЗ №101, що в Корабельному районі міста</t>
  </si>
  <si>
    <t>на покращення матеріально-технічної бази Дитячого Центру позашкільної роботи Корабельного району</t>
  </si>
  <si>
    <t>на встановлення вікон у першому підїзді житлового будинку за адресою пр.Богоявленський,285</t>
  </si>
  <si>
    <t>на проведення ремонтних робіт у ресурсній кімнаті для дітей з обмеженими потребами ЗОШ №7</t>
  </si>
  <si>
    <t>на ремонт житлових будинків</t>
  </si>
  <si>
    <t>07.08.2019 №09.4207/04</t>
  </si>
  <si>
    <t>Департамент праці та соціального захисту населення ММР на надання матеріальної допомоги</t>
  </si>
  <si>
    <t>06.08.2019 №09.4220/04</t>
  </si>
  <si>
    <t>Департамент праці та соціального захисту населення ММР для міського центру комплексної  реабілітації для дітей з інвалідністю на придбання іграшок</t>
  </si>
  <si>
    <t>07.08.2019 №09.4206/04</t>
  </si>
  <si>
    <t>Департамент житлово-комунального господарства Миколаївської міської ради</t>
  </si>
  <si>
    <t>6011</t>
  </si>
  <si>
    <t>07.08.2019 №09.4200/04</t>
  </si>
  <si>
    <t>Академії дитячої творчості на поточний ремонт</t>
  </si>
  <si>
    <t>КНП ММР ЦПМСД №1 на придбання обладнання</t>
  </si>
  <si>
    <t>ДЖКГ на придб.буд.матер. Для проведення ремонту житлових будинків на окр.26</t>
  </si>
  <si>
    <t>Адміністрації Інгульського району на встановлення дитячих та спортивних майданчиків та благоустрій території окр.26</t>
  </si>
  <si>
    <t>ДНЗ №83 на поточний ремонт подвір"я</t>
  </si>
  <si>
    <t>Міська лікарня №1 для придбання оргтехніки</t>
  </si>
  <si>
    <t>Міська лікарня №4 на поточний ремонт приміщень</t>
  </si>
  <si>
    <t>Міська лікарня №3 на придбання медичного обл.</t>
  </si>
  <si>
    <t>ЗОШ №26 на придбання буд.матеріалів</t>
  </si>
  <si>
    <t>ШВСМ на придб.спорт.човнів</t>
  </si>
  <si>
    <t>ЗОШ №12 на заміну вікон</t>
  </si>
  <si>
    <t>ДНЗ №68 на заміну вікон</t>
  </si>
  <si>
    <t>ДНЗ №87 - елементи для дитячих та спортивних майданчиків</t>
  </si>
  <si>
    <t>Дитячв музична школа №8 на придбання музичних інструментів та обладнання</t>
  </si>
  <si>
    <t>Дитяча бібліотека №9 на заміну вікон</t>
  </si>
  <si>
    <t>СДЮСШ з велоспрту на придбання спортінаентарю</t>
  </si>
  <si>
    <t>ДЮСШ №5 з веслування на придб.байдарок (2 шт)</t>
  </si>
  <si>
    <t>Адміністрації Центр.району на придбання окремих елементів дитячих майданчиків та встановлення їх у межах округу</t>
  </si>
  <si>
    <t>07.08.2019 №4198/04</t>
  </si>
  <si>
    <t>Департаменту праці та соціального захисту населення на матеріальну допомогу громадянам міста</t>
  </si>
  <si>
    <t>Міському притулку для громадян похилого віку та інвалідів (2 Набережна, 1) на потреби притулка</t>
  </si>
  <si>
    <t>Центру реінтеграції бездомних громадян (вул.Кругова,47) на потреби .</t>
  </si>
  <si>
    <t>на придбання ноутбуку для міського центру комплексної реабілітації для дітей з інвалідністю (Корабельний район)</t>
  </si>
  <si>
    <t>Міському притулку для громадян похилого віку та інвалідів на покращення матеріально-технічної бази</t>
  </si>
  <si>
    <t>Департамент житло-комунального господарства Миколаївської міської ради</t>
  </si>
  <si>
    <t>Департамент енергетики, енергозбереження та запровадження іноваційних технологій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</si>
  <si>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</si>
  <si>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Департаменту праці та соціального захисту населення на надання матеріальної допомоги мешканцям міста</t>
  </si>
  <si>
    <t>3210</t>
  </si>
  <si>
    <t>7640</t>
  </si>
  <si>
    <t>Миколаївський міський палац культури і мистецтв на придбання 2 радіомікрофонів та іншого музичного обладнання</t>
  </si>
  <si>
    <t>КП ММР ЦПМСД №6 для покращення матеріальної бази</t>
  </si>
  <si>
    <t xml:space="preserve">Адміністрація Інгульського району </t>
  </si>
  <si>
    <t xml:space="preserve">Адміністрації Інгульського району </t>
  </si>
  <si>
    <t>Адміністрації Інгульського району</t>
  </si>
  <si>
    <t xml:space="preserve">Адміністрації Центрального району </t>
  </si>
  <si>
    <t xml:space="preserve">Адміністрації Центр.району </t>
  </si>
  <si>
    <t>Адміністрації Центрального району</t>
  </si>
  <si>
    <t>Адміністрації Центрального районУ</t>
  </si>
  <si>
    <t>6030</t>
  </si>
  <si>
    <t xml:space="preserve">2210          3110 </t>
  </si>
  <si>
    <t>Міській лікарні № 3 на придбання медичного обладнання</t>
  </si>
  <si>
    <t xml:space="preserve">2210     3110          </t>
  </si>
  <si>
    <t>2210          3110</t>
  </si>
  <si>
    <t>Департамент праці та соціального захисту населення на надання матеріальної допомоги</t>
  </si>
  <si>
    <t>Міському притулку для громадян похилого віку та інвалідів на покращення умов проживання підопічних та укріплення матеріальної бази</t>
  </si>
  <si>
    <t>07.08.2019 №09.4224/04</t>
  </si>
  <si>
    <t>07.08.2019 №09.4123/04</t>
  </si>
  <si>
    <t>07.08.2019 №2526/13.01.01-07/14</t>
  </si>
  <si>
    <t xml:space="preserve">ДЖКГ для ОК "ЖК Колодязна - МК" (Колодязна,6) для господарчих потреб та поточних ремонтів </t>
  </si>
  <si>
    <r>
      <t>Адміністрації Корабельного району на закупівлю качелей на металевих стійках</t>
    </r>
    <r>
      <rPr>
        <sz val="14"/>
        <color indexed="10"/>
        <rFont val="Times New Roman"/>
        <family val="1"/>
      </rPr>
      <t xml:space="preserve"> с гнущейся подвеской </t>
    </r>
    <r>
      <rPr>
        <sz val="14"/>
        <rFont val="Times New Roman"/>
        <family val="1"/>
      </rPr>
      <t xml:space="preserve"> (1SW-1.8) 4 шт.за ціною 14030 грн/шт. для дворів по вул.Знаменська,39 (под самолетом), Райдужна, 38(около ДК), Вокзальна,55/57, Райдужна,55</t>
    </r>
  </si>
  <si>
    <t>ЗОШ №10 заміна вікон</t>
  </si>
  <si>
    <t>Гуманітарній гімназії №41  придбання спортивного інвентарю</t>
  </si>
  <si>
    <t xml:space="preserve"> ЗОШ №57 на поточний ремонт, придбання меблів</t>
  </si>
  <si>
    <t>Міська лікарня №3 - придбання силового обладнання для травмотологічного відділення (медична дрель на акумуляторах, асиляторна маякникова пилка на акумуляторах.</t>
  </si>
  <si>
    <t>Управління соціальних виплат та компенсації Інгульського району (вул.Миколаївска,26) на придбання комп"ютерного обладнання</t>
  </si>
  <si>
    <t>КНП ММР ЦПМСД №4 на оплату послуг викорчовування старих дерев та благоустрій території ЦПСМД</t>
  </si>
  <si>
    <t>ВСЬОГО ПО ББП:</t>
  </si>
  <si>
    <t>07.08.2019 №975/14.01-16</t>
  </si>
  <si>
    <t>07.08.2019 №975/14.01-14</t>
  </si>
  <si>
    <t>07.08.2019 №975/14.01.-16</t>
  </si>
  <si>
    <t>Департаменту енергетики, енергозбереження та запровадження іноваційних технологій для капітального ремонту житлових будинків із заміною вікон в рамках програми "Теплий Миколаїв".</t>
  </si>
  <si>
    <t xml:space="preserve">ЗОШ № 15 на придбання ноутбуку для 6-Б класу з інклюзивною формою навчання </t>
  </si>
  <si>
    <t>Департаменту енергозбереження для капітального ремонту під"здів із заміною освітлення  вул.Лазурна, 16,16Б,16Г,18А,28</t>
  </si>
  <si>
    <t>на покращення матеріально-технічної бази ЗОШ № 40</t>
  </si>
  <si>
    <t>Сума по заявкам, що включена до коригування бюджету рішенням МР від 08.08.2019 №53/15</t>
  </si>
  <si>
    <t>Сума по заявкам, що включена до коригування бюджету рішенням МР від ______________________</t>
  </si>
  <si>
    <t>Поточний ремонт будинку по вул.Казарського, 1/6</t>
  </si>
  <si>
    <t>Юридичному департаменту МВК на судові збори для ,,,,,,з гуртожитків, та втратили право на користування.</t>
  </si>
  <si>
    <t>Департаменту енергоефективності на заходи з енергозбереження : на капітальний ремонт в частині заміни освітлення вікон та вхідних дверей в під"їздах житлових будинків за адресою: вул. Театральна,33-А.</t>
  </si>
  <si>
    <t>Адміністрації Центрального району на поточний ремонт  та облаштування дитячих майданчиків</t>
  </si>
  <si>
    <t>ДЖКГ на заміну вхідних дверей в під"їздах 1,2,3 за адресою вул.Райдужна, 34 на металеві</t>
  </si>
  <si>
    <t>Адміністрації Центрального району на поточний ремонт тротуарів</t>
  </si>
  <si>
    <t>Адміністрації Центр.району на благоустрій та ремонт доріг приватного сектору на 49 виборчому окрузі в мкр Ракетне Урочище</t>
  </si>
  <si>
    <t>ЗОШ №19 на придбання меблів</t>
  </si>
  <si>
    <t>ДЖКГ - ОСББ "Авон" за адресою вул.Новобузька,128 на придбання матеріалів та проведення робіт з поточного ремонту під,їздів будинку.</t>
  </si>
  <si>
    <t>ДЖКГ - ОСББ "Космо-132" за адресою вул.Космонавтів,132 на придбання матеріалів та проведення робіт з поточного ремонту під,їздів будинку.</t>
  </si>
  <si>
    <t>ДЖКГ - ОСББ "Космонавтів -136" за адресою вул.Космонавтів,136 на придбання матеріалів та проведення робіт з капітального ремонту козирків під,їздів, виготовлення та встановлення металевих жалюзі на вентиляційних вікнах технічного поверху.</t>
  </si>
  <si>
    <t>ДЖКГ - ОСББ "Космонавтів -134" за адресою вул.Космонавтів,134 на придбання матеріалів та проведення робіт з поточного ремонту та часткової заміни системи каналізації будинку.</t>
  </si>
  <si>
    <t>ДЖКГ - ОСББ "Космонавтів -138 "Б"  за адресою вул.Космонавтів,138-Б на придбання матеріалів та проведення робіт із заміни холодного водопостачання будинку.</t>
  </si>
  <si>
    <t>ДЖКГ - ОСББ "Космонавтів -138 "В"  за адресою вул.Космонавтів,138-В на придбання матеріалів та встановлення електролічильників, електроавтоматів, реле часу, фотореле.</t>
  </si>
  <si>
    <t>ДЖКГ - ОСББ "Космонавтів -138 "Г"  за адресою вул.Космонавтів,138-Г на придбання матеріалів та встановлення електролічильників, електроавтоматів, реле часу, фотореле.</t>
  </si>
  <si>
    <t>ДЖКГ - ОСББ "Космонавтів -140"  за адресою вул.Космонавтів,140,140а,140б на придбання матеріалів та проведення поточного ремонту   під,їздів  та заміни світильників на сходових маршах будинку</t>
  </si>
  <si>
    <t>ДЖКГ - ОСББ "Космонавтів -146 А"  за адресою вул.Космонавтів,146-а  на придбання матеріалів та проведення поточного ремонту  теплового вузлу будинку.</t>
  </si>
  <si>
    <t>ДЖКГ - ОСББ "Космонавтів -146 Б"  за адресою вул.Космонавтів,146-б  на придбання матеріалів та проведення поточного ремонту  системи холодного водопостачання будинку.</t>
  </si>
  <si>
    <t>ДЖКГ - ОСББ "Гранат-148"  за адресою вул.Космонавтів,148  на придбання та встановлення вікон в машинному відділенні ліфтів, горищних вікон та дверей при вході на дах.</t>
  </si>
  <si>
    <t>ДЖКГ - ОСББ "Космонавтів -148 Б"  за адресою вул.Космонавтів,146-б  на придбання матеріалів та проведення поточного ремонту  системи холодного водопостачання будинку.</t>
  </si>
  <si>
    <t>ДЖКГ - ОСББ "Космонавтів -150"  за адресою вул.Космонавтів,150  на придбання матеріалів та проведення робіт з ремонту вимощення будинку.</t>
  </si>
  <si>
    <t>ДЖКГ - ОСББ "Космонавтів -152"  за адресою вул.Космонавтів,152  на придбання матеріалів та проведення робіт з поточного ремонту системи холодного водопостачання будинку, придбання та встановлення вікон у машинному відділенні ліфтів.</t>
  </si>
  <si>
    <t>ДЖКГ - ОСББ "Троїцькій комплекс"  за адресою вул.Троїцька,220,222  на придбання матеріалів та проведення робіт з ремонту покрівлі будинку.</t>
  </si>
  <si>
    <t>ДЖКГ - послуги з поточного ремонту об"єктів житлового фонду.</t>
  </si>
  <si>
    <t>ЗОШ № 54 на придбання спортивної форми</t>
  </si>
  <si>
    <t>ДЖКГ для ремонту входної групи за адресами пр.Богоявленський 325/4, 325/5</t>
  </si>
  <si>
    <t>Дитячий центр позашкільної роботи Корабельного району на покращення матеріально технічної бази</t>
  </si>
  <si>
    <t>ДНЗ № 139 на покращення матеріально технічної бази у групах "Дюймовочка", "Капітошка", "Зірочка".</t>
  </si>
  <si>
    <t>ДНЗ № 125 на встановлення нових вікон у групі №3.</t>
  </si>
  <si>
    <t xml:space="preserve">Жіночій консультації КНП ММР "Міська лікарня №5" на покращення матеріально технічної бази </t>
  </si>
  <si>
    <t>КНП ММР "ЦПМСД №7" на покращення матеріально технічної бази .</t>
  </si>
  <si>
    <t>ДЮСШ №5 для участі у спортивних змаганнях</t>
  </si>
  <si>
    <t>Бібліотеці-філії №18 покращення матеріально-технічної бази.</t>
  </si>
  <si>
    <t>ДЖКГ на благоустрій території та ремонт житлового фонду Корабельного району за списком депутата Горбенко Н.О.</t>
  </si>
  <si>
    <t>замена???</t>
  </si>
  <si>
    <t>ЗОШ №44 на ремонт харчоблока</t>
  </si>
  <si>
    <t>примітка</t>
  </si>
  <si>
    <t>не включено із раніше наданих пропозицій</t>
  </si>
  <si>
    <t>уточн.адреси</t>
  </si>
  <si>
    <r>
      <t>Департамент енергетики, енергозбереження та запровадження інноваційних технологій на заходи з енергозбереження : капітальний ремонт в частині заміни вікон та дверей по  вул.6 Слобідська,3 (1 під"їзд), вул.6 Слобідська,9(1,</t>
    </r>
    <r>
      <rPr>
        <sz val="14"/>
        <color indexed="10"/>
        <rFont val="Times New Roman"/>
        <family val="1"/>
      </rPr>
      <t>2 під"їзд).</t>
    </r>
  </si>
  <si>
    <t>ДЖКГ на придбання будматеріалів для ремонту під"їздів за адресою вул.Вокзальна,55-57, Райдужна, 34,47,49, Знаменська, 47.</t>
  </si>
  <si>
    <t>на придбання мультимедійного проектору та екрану для відділенням міського територіального центру у  Заводському районі</t>
  </si>
  <si>
    <t>Департамент соціального захисту населення (міський тер центр, Заводське відділення) на ноутбук</t>
  </si>
  <si>
    <t xml:space="preserve">Відділення територіального центру Інгульського району міського територіального центру соціального обслуговування на придбання предметів, обладнання, матеріалів та інвентарю </t>
  </si>
  <si>
    <t>Управління соціальних виплат Центрального району департаменту праці та соц. захисту населення на соціальну фінансову допомогу.</t>
  </si>
  <si>
    <t>Відділення територіального центру Корабельного району міського територіального центру соціального обслуговування на придбання стільців</t>
  </si>
  <si>
    <t>Міському притулку для громадян похилого віку та інвалідів для покращення матеріально-технічної бази</t>
  </si>
  <si>
    <t>ЛШМД  на придбання медичного інструментарію для травматологічного відділення</t>
  </si>
  <si>
    <t>Адміністрації Інгульського району на поточний ремонт дитячого майданчику по вул.Театральній,8,6,8А</t>
  </si>
  <si>
    <t>Управлінню освіти на придбання будматеріалів для поточного ремонту</t>
  </si>
  <si>
    <t>Адміністрація Інгульского району на ремонт тротуару по вул.Казарського 3А. 5А</t>
  </si>
  <si>
    <t>ДНЗ №72  на поліпшення матеріально технічної бази</t>
  </si>
  <si>
    <t>Департаменту з надання адмінпослуг для закупівлі оргтехніки</t>
  </si>
  <si>
    <t>КМПММР "ЦПМСД №2" для придбання виробів медичного призначення.</t>
  </si>
  <si>
    <t>Департамент праці та соціального захисту населення Інгульського району на поповнення матеріально технічної бази</t>
  </si>
  <si>
    <t xml:space="preserve">ММУ ОЗ "Міська лікарня 1" для проведення ремонтних робіт відділення судинної неврології. </t>
  </si>
  <si>
    <t>КМПММР "ЦПМСД №1"на поточний ремонт</t>
  </si>
  <si>
    <t>нове</t>
  </si>
  <si>
    <t>ДЖКГ, ЖКХ-20 на ремонт та прибирання горищного приміщення за адресою: Океанівська,22</t>
  </si>
  <si>
    <t>ДЖКГ (вул.Чкалова ,102)</t>
  </si>
  <si>
    <t xml:space="preserve">Департамент енергетики, енергозбереження та запровадження інноваційних технологій </t>
  </si>
  <si>
    <t>2210     3110</t>
  </si>
  <si>
    <t>Муніципальному театру -студії естрадної пісні дітей, юнацтва та молоді для створення музичного фільма "Песні Тетяни Ярової"</t>
  </si>
  <si>
    <t>Міська лікарня №4 на проведення поточного ремонту</t>
  </si>
  <si>
    <t>2210   3110</t>
  </si>
  <si>
    <t>2210      3110</t>
  </si>
  <si>
    <t>Дитяча музична школа № 3 на придбання музичних інструментів та  обладнання</t>
  </si>
  <si>
    <t>КНП ММР "Міська лікарня №4" на оплату послуг</t>
  </si>
  <si>
    <t>ДЖКГ на виконання поточних ремонтів житлових будинків  в межах округу 46.</t>
  </si>
  <si>
    <t>Адміністрації Центрального району на проведення робіт з благоустрою прибудинкових територій житлових будинків на виборчому окрузі 46</t>
  </si>
  <si>
    <t>ждем подтверждение от управления культури</t>
  </si>
  <si>
    <t>нов</t>
  </si>
  <si>
    <t>заява одна на сумму 500,0 тис.грн, 200-не вкл.</t>
  </si>
  <si>
    <t>200,0 тис грн не включено із раніше наданих пропозицій</t>
  </si>
  <si>
    <t>223,0 тис.грн. не включено із раніше наданих пропозицій</t>
  </si>
  <si>
    <t>вх.09,08</t>
  </si>
  <si>
    <t>додатково? Получ0808</t>
  </si>
  <si>
    <t>получ.0808 и позже</t>
  </si>
  <si>
    <t>200,0тис.грн. не вошли в сессию</t>
  </si>
  <si>
    <t>48,0 тс.грн не вошли в сессию</t>
  </si>
  <si>
    <t>50,0 -не вкл.із першої заявки (заг.сума 350,0тис.грн.)</t>
  </si>
  <si>
    <t xml:space="preserve">получ.0808 </t>
  </si>
  <si>
    <t>200,0 -не вкл.із першої заявки (заг.сума 500,0тис.грн.)</t>
  </si>
  <si>
    <t>220,0 тис.грн не вкл.</t>
  </si>
  <si>
    <t xml:space="preserve">получ 0808 </t>
  </si>
  <si>
    <t>266,0 тис.грн не вошло в сессию</t>
  </si>
  <si>
    <t>200,0тис.грн не вошло в сессию</t>
  </si>
  <si>
    <t>200,0 тис грн не вошло в сессию</t>
  </si>
  <si>
    <t>200,0тис грн не вошло в сессию</t>
  </si>
  <si>
    <t>200,0 тис.грн не вкл</t>
  </si>
  <si>
    <t>Департаменту житлово-комунального господарства для поточного ремонту житлового фонду</t>
  </si>
  <si>
    <t>Управлінню освіти для придбання цифрового обладнання (інтерактивна дошка, проектор, компьютер) Для Миколаївського муніципального колегіуму ім. Чайки</t>
  </si>
  <si>
    <t>Управлінню освіти для ремонту вікон (встановлення нових пластикових) в ЗОШ № 53</t>
  </si>
  <si>
    <t>Управлінню освіти для придбання меблі в ДНЗ № 29</t>
  </si>
  <si>
    <t>201,0 тис.грн. не вошло в сесію</t>
  </si>
  <si>
    <t>120,0 тис.грн не вошло из ранее поданих</t>
  </si>
  <si>
    <t>зміна розпорядника, нове</t>
  </si>
  <si>
    <t xml:space="preserve">ДК мкр Кульбакино для закупівлі металопластикових дверей та линолеуму. </t>
  </si>
  <si>
    <t>управлінню освіти для ЗОШ №44 на ремонт харчоблоку</t>
  </si>
  <si>
    <t>200,0 тис.грнне прошло по прошл.сессии із раніше наданих</t>
  </si>
  <si>
    <t>Палацу творчості учнів на ремонт кондиціонеру в науково-педагогічній бібліотеці</t>
  </si>
  <si>
    <t>Адміністрація Центрального району _ на придбання елементів дитячого майданчику , а саме дерев"яних машинок (2 шт.) і встановлення їх у дворі за адр. Вул.Арх.Старого ,3 і Мала Тернівська,1/75 і на дит.майданчику у дворі Арх Старого,12</t>
  </si>
  <si>
    <t xml:space="preserve">ДЖКГ </t>
  </si>
  <si>
    <t xml:space="preserve">Миколаївська гімназія №2 каб.13 - на придбання телевізора або проектора </t>
  </si>
  <si>
    <t>Миколаївська гімназія №2 каб.13 - на благоустрій кутка для досліджень</t>
  </si>
  <si>
    <t>СДЮШОР з велоспорту для придбання велозапчастин</t>
  </si>
  <si>
    <t xml:space="preserve">ДНЗ №1 ( вул.Архітектора Старого, 6 Г) на поточний ремонт двору </t>
  </si>
  <si>
    <t>ЗОШ №59 каб.6 на придбання кондиціонеру (зима-літо) та електролічильника .</t>
  </si>
  <si>
    <t>ЗОШ №64 на придбання лінолеуму у каб.5,3, 7,8., заміна вікон каб.1-1 шт., каб.9-2 шт.,каб7,8-7 шт., заміна світильників у їдальні 12 шт.</t>
  </si>
  <si>
    <t>КНП ММР ЦПСМД №4 на придбання медичного обладнння</t>
  </si>
  <si>
    <t>На встановлення систем відеонагляду дитячому центру позашкільної роботи Корабельного району ММР</t>
  </si>
  <si>
    <t>На придбання обладнання центру первинної медико-санітарної допомоги №7 ММР</t>
  </si>
  <si>
    <t>адміністрацуія Інгульського району</t>
  </si>
  <si>
    <t>Придбання обладнання Центру первинної медико-санітарної допомоги №5 ММР</t>
  </si>
  <si>
    <t>ДЖКГ на встановлення металапластикових  вікон за адресами : вул. Станіславського, 80а, пр-т Богоявленський, 320, пр-т Богоявленський, 324, пр-т Богоявленський, 318/1, пр-т Богоявленський, 316.</t>
  </si>
  <si>
    <t>ЗОШ № 48 на придбання ноутбуку та принтеру</t>
  </si>
  <si>
    <t>ДНЗ № 125 на власні потреби</t>
  </si>
  <si>
    <t>СДЮСШОР з велоспорту на придбання обладнання та інвентарю</t>
  </si>
  <si>
    <t>Дитяча художня школа на виготовлення мольбертів та планшетів</t>
  </si>
  <si>
    <t>ЛШМД на ремонт маніпуляційного кабінету 1 відділення хірургії</t>
  </si>
  <si>
    <t xml:space="preserve">ДЖКГ ЖКП ММР "Бриз" на поточний ремонт покрівлі </t>
  </si>
  <si>
    <t>На придбання телівізору  (42 дюйма, смарт) ЗОШ №1  імені Олега Ольжича ММР</t>
  </si>
  <si>
    <t>ЗОШ №26 на власні потреби</t>
  </si>
  <si>
    <t>Бібліотеці-філії №18 ЦМБ ім. М.Л.Кропивницького  для дорослих на покращення матеріально-технічної бази (придбання вітрин, підставок для експонатів у музей бібліотеки).</t>
  </si>
  <si>
    <t>4030</t>
  </si>
  <si>
    <t>ЗОШ № 43 на придбання керамічної плитки для облаштування підлоги в холі 1 поверху</t>
  </si>
  <si>
    <t>ДНЗ № 128 на власні потреби</t>
  </si>
  <si>
    <t>ДНЗ № 110 на придбання будматеріалів</t>
  </si>
  <si>
    <t>ДНЗ № 144 на придбання дитячих шаф для роздягання</t>
  </si>
  <si>
    <t>ЗОШ № 40 на придбання інтерактивної дошки</t>
  </si>
  <si>
    <t>ДЮСШ "Україна" кубки, медалі, грамоти)</t>
  </si>
  <si>
    <t>ДНЗ №12 на  ремонт віранди</t>
  </si>
  <si>
    <t>СДЮСШОР з велоспорту на придбання спортінвентарю</t>
  </si>
  <si>
    <t>ЗОШ №16 на придбання телевізора та принтера для 2А класу</t>
  </si>
  <si>
    <t>На організацію та проведення свята у мкр.Варварівка</t>
  </si>
  <si>
    <t>ДНЗ № 132 (молодша група №2) на придбання телевізору 32 дюйма</t>
  </si>
  <si>
    <t>ДНЗ № 132  (молодша група №2) на придбання посуду- тарілки супові та чашки</t>
  </si>
  <si>
    <t>Міський заклад культури Кульбакинський будинок культури Корабельного району м. Миколаєва для придбання ворсового килима для вуличних виступів дітей.</t>
  </si>
  <si>
    <t>Міський заклад культури Кульбакинський будинок культури Корабельного району м. Миколаєва для придбання мікрохвильової печі</t>
  </si>
  <si>
    <t>Для придбання меблів, електротоварів та покриття для підлоги ЗОШ № 6</t>
  </si>
  <si>
    <t>ЗОШ №57 на придбання меблів</t>
  </si>
  <si>
    <t>ДЖКГ на благоустрій придомової території за адресою : вул. Херсонське шосе 32</t>
  </si>
  <si>
    <t xml:space="preserve">Адміністрації Інгульського району на ремонт дитячого майданчику по вул.Театральна, 8, 8А </t>
  </si>
  <si>
    <t>ДНЗ № 112 на придбання дитячих ліжечок в кількості 22 шт. для ясельної групи.</t>
  </si>
  <si>
    <t>Для придбання інтерактивного комплексу  Миколаївському муніципальному коллегіуму ім В.Д. Чайки</t>
  </si>
  <si>
    <t>Міському територіальному центру на придбання кондиціонеру, комп`ютерної техніки</t>
  </si>
  <si>
    <t>На освітлення житлових під`їздів в будинках по округу 54</t>
  </si>
  <si>
    <t>Адміністрація Центрального району Миколаївської міської ради</t>
  </si>
  <si>
    <t>На придбання окремих елементів дитячих майданчиків та встановлення їх у межах округу</t>
  </si>
  <si>
    <t>ДНЗ №110 на придбання килимового покриття</t>
  </si>
  <si>
    <t>ДЖКГ на виконання поточного ремонту теплотраси біля будинку по вул.Херсоньске шосе, 30</t>
  </si>
  <si>
    <t>ДЖКГ на виконання поточного ремонту вікон та дверей двоповерхової адміністративної будівлі по вул.А.Макарова, 7</t>
  </si>
  <si>
    <t>ДЖКГ на закупвілю та монтаж кондиціонеру у двоповерховій адміністративної будівлі по вул.А.Макарова,7</t>
  </si>
  <si>
    <t>ЖЕК "Добробут" на ремонт колектора в житловому будинку за адресою ул.Адміральська, 10</t>
  </si>
  <si>
    <t>Міській станції юних натуралистів на придбання столів, стільців, тощо</t>
  </si>
  <si>
    <t>Міській лікарні швидкої медичної допомоги на придбання медичного обладнання</t>
  </si>
  <si>
    <t>Міській лікарні № 4 на проведення поточного ремонту об"єктів лікарні</t>
  </si>
  <si>
    <t>ДЖКГ на поточний ремонт вікон одного під"їзду буд.8 по вул.Театральній</t>
  </si>
  <si>
    <t>Управлінню освіти для придбання меблів в ДНЗ № 29</t>
  </si>
  <si>
    <t>Встановлення лавок за адресою : пр.Центральний, 265, вул.Паркова, 5</t>
  </si>
  <si>
    <t>ЗОШ №60 на придбання спортивного інвентарю</t>
  </si>
  <si>
    <t>На придбання комп"ютерів (5шт.), г. №3</t>
  </si>
  <si>
    <t>КНП ММР Міська дитяча лікарня №2 (поліклінічне відділення) для придбання медичного обладнання для поліклінічних відділень</t>
  </si>
  <si>
    <t>КНП ММР ЛШМД  на придбання медичного інструментарію для травматологічного відділення</t>
  </si>
  <si>
    <t xml:space="preserve">ДК мкр Кульбакино для закупівлі металопластикових дверей та лінолеуму. </t>
  </si>
  <si>
    <t>КНП ММР ЦПСМД №1 на поточний ремонт приміщень</t>
  </si>
  <si>
    <t>КНП ММР Міська лікарня №1 на проведення поточного ремонту в санузлі кардіоревматологічного відділення</t>
  </si>
  <si>
    <t>КП ЦПМСД №3 ММР управління охорони здоров"я сімейній амбулаторії №4 (вул.Чкалова,93) на придбання сумок-укладок сімейного лікаря.</t>
  </si>
  <si>
    <t>Управління спорту ММР (СДЮШОР з веслування) на придбання весел</t>
  </si>
  <si>
    <t>КДЮСШ "Комунарівець" з веслування на придб.байдарок (2 шт)</t>
  </si>
  <si>
    <t xml:space="preserve">Управлінню освіти на придбання меблів </t>
  </si>
  <si>
    <t>Головний  розпорядник бюджетних коштів</t>
  </si>
  <si>
    <t>Причини невикористання</t>
  </si>
  <si>
    <t xml:space="preserve">Управління освіти Миколаївської міської ради </t>
  </si>
  <si>
    <t xml:space="preserve">Департамент енергетики, енергозбереження та запровадження іноваційних технологій Миколаївської міської ради </t>
  </si>
  <si>
    <t>Адміністрація Корабельного району Миколаївської міської ради</t>
  </si>
  <si>
    <t>Адміністрації Центрального району Миколаївської міської ради</t>
  </si>
  <si>
    <t>Адміністрація Інгульського району Миколаївської міської ради</t>
  </si>
  <si>
    <t>Адміністрації Інгульського району Миколаївської міської ради</t>
  </si>
  <si>
    <t>Адміністрації Центрального району  Миколаївської міської ради</t>
  </si>
  <si>
    <t>Адміністрація Інгульського району  Миколаївської міської ради</t>
  </si>
  <si>
    <t>Департамент з надання адміністративних послуг  Миколаївської міської ради</t>
  </si>
  <si>
    <t>Адміністрація Заводського району  Миколаївської міської ради</t>
  </si>
  <si>
    <t>Адміністрації Інгульського району  Миколаївської міської ради</t>
  </si>
  <si>
    <t>Територіальний центр Корабельного району вул. Металургів,8 на закупівлю багатофункціонального пристрою</t>
  </si>
  <si>
    <t>ЗОШ №26 на поточний ремонт системи опалення.</t>
  </si>
  <si>
    <t>ШВСМ на придбання спортивних човнів</t>
  </si>
  <si>
    <t>Департаменту енергетики, енергозбереження та запровадження іноваційних технологій - капітальний ремонт в частині заміни вікон та дверей в будівлі ЗОШ №39 ім.Ю.І. Макарова.  в рамках програми "Теплий Миколаїв".</t>
  </si>
  <si>
    <t>ДНЗ №103 комбінованого типу на поточний ремонт приміщень з заміною двірей</t>
  </si>
  <si>
    <t>4 гімназії для закупівлі комп"ютеру та обладнання для каб.216 фізики.</t>
  </si>
  <si>
    <t>4 гімназії для закупівлі електроінструменту в хозчастину</t>
  </si>
  <si>
    <t>На придбання шкільних меблів ( стінка, диванчик, крісло компютерне) для 3-В (ЗПР) класу ЗОШ №43 що в Корабельному районі міста</t>
  </si>
  <si>
    <t>На поточний ремонт системи водопостачання в житловому будинку за адресою вул. Защука,25</t>
  </si>
  <si>
    <t>На придбання ноутбуку для міського центру комплексної реабілітації для дітей з інвалідністю (Корабельний район)</t>
  </si>
  <si>
    <t>На придбання телевізору з діагоналлю 50-55 дюймів для кабінету 303 ЗОШ №40 що в Корабельному районі міста</t>
  </si>
  <si>
    <t>На закупівлю покривал для груп №3,6,10 ДНЗ №101, що в Корабельному районі міста</t>
  </si>
  <si>
    <t>На покращення матеріально-технічної бази Дитячого Центру позашкільної роботи Корабельного району</t>
  </si>
  <si>
    <t>На встановлення вікон у першому під"їзді житлового будинку за адресою пр.Богоявленський,285</t>
  </si>
  <si>
    <t>На проведення ремонтних робіт у ресурсній кімнаті для дітей з обмеженими потребами ЗОШ №7</t>
  </si>
  <si>
    <t xml:space="preserve">На покращення матеріально-технічної бази  навчальних закладів </t>
  </si>
  <si>
    <t>На ремонт житлових будинків</t>
  </si>
  <si>
    <t>На придбання мультимедійного проектору та екрану для відділенням міського територіального центру у  Заводському районі</t>
  </si>
  <si>
    <t>КНП ММР ЛШМД на придбання медичного обладнання</t>
  </si>
  <si>
    <t>ДЮСШ-3 на закупівлю монітору для системи відеонагляду, відеорегистратора, сигнала відеонагляду, перетворювача, кронштейна</t>
  </si>
  <si>
    <t>ДНЗ №94 на придбання холодильнику, пральної машини, на поточний ремонт, придбання дверей та ноутбуку .</t>
  </si>
  <si>
    <t>ЗОШ №16 на поточний ремонт підлоги приміщення коридору 1 поверху</t>
  </si>
  <si>
    <t>ЗОШ №16 на заміну дверей обідньої зали шкільної їдальні</t>
  </si>
  <si>
    <t>Департамент енергетики, енергозбереження та запровадження інноваційних технологій на заходи з енергозбереження : капітальний ремонт в частині заміни вікон та дверей по  вул.6 Слобідська,3 (1 під"їзд), вул.6 Слобідська,9(1,2 під"їзд).</t>
  </si>
  <si>
    <r>
      <t>ДНЗ №94 на придбання холодильнику, пральної машини, на поточний ремонт, придбання дверей</t>
    </r>
    <r>
      <rPr>
        <b/>
        <sz val="14"/>
        <color indexed="10"/>
        <rFont val="Times New Roman"/>
        <family val="1"/>
      </rPr>
      <t xml:space="preserve"> </t>
    </r>
  </si>
  <si>
    <t>Не надано депутатом переліку об'єктів</t>
  </si>
  <si>
    <t>Декількома підрядними підприємствами проведено обстеження даних об'єктів, за результатами яких визначено, що виділених коштів не достатньо для укладання договорів підряду та виконання робіт</t>
  </si>
  <si>
    <t>Декількома підрядними підприємствами проведено обстеження даного об'єкту, за результатами яких визначено, що виділених коштів не достатньо для укладання договорів підряду та виконання робіт</t>
  </si>
  <si>
    <t>Міська лікарня №3 на придбання медичного обладнання</t>
  </si>
  <si>
    <t>ДЖКГ на виготовлення та монтаж інформаційного стенду на двоповерхову адміністративну будівлю по вул.А.Макарова, 7</t>
  </si>
  <si>
    <t xml:space="preserve"> КТПКВКМБ</t>
  </si>
  <si>
    <t>Використано за 2019 рік, грн коп.</t>
  </si>
  <si>
    <t>Загальна сума, грн</t>
  </si>
  <si>
    <t>Підрядним підприємством вчасно не надані акти виконаних робіт</t>
  </si>
  <si>
    <t>Підрядним підприємством частково надані акти виконаних робіт</t>
  </si>
  <si>
    <t>Економія згідно умов тендерного договору</t>
  </si>
  <si>
    <t>Пропозиція депутата надана в кінці бюджетного періоду (20.12.2019)</t>
  </si>
  <si>
    <t xml:space="preserve">Інформація про витрачання коштів бюджету міста Миколаєва, які в 2019 році спрямовані на виконання  доручень виборців  за пропозиціями міського голови та депутатів міської ради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</si>
</sst>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,##0.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63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 tint="0.15000000596046448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top"/>
    </xf>
    <xf numFmtId="0" fontId="5" fillId="33" borderId="10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4" fontId="6" fillId="34" borderId="13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66" fillId="35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4" fontId="6" fillId="36" borderId="11" xfId="0" applyNumberFormat="1" applyFont="1" applyFill="1" applyBorder="1" applyAlignment="1">
      <alignment horizontal="right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vertical="top" wrapText="1"/>
    </xf>
    <xf numFmtId="1" fontId="5" fillId="35" borderId="10" xfId="0" applyNumberFormat="1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4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left" vertical="center" wrapText="1"/>
    </xf>
    <xf numFmtId="4" fontId="67" fillId="34" borderId="10" xfId="0" applyNumberFormat="1" applyFont="1" applyFill="1" applyBorder="1" applyAlignment="1">
      <alignment horizontal="right" vertical="center"/>
    </xf>
    <xf numFmtId="4" fontId="67" fillId="34" borderId="11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14" fontId="2" fillId="34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164" fontId="5" fillId="34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/>
    </xf>
    <xf numFmtId="14" fontId="5" fillId="33" borderId="11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/>
    </xf>
    <xf numFmtId="4" fontId="5" fillId="36" borderId="11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4" fontId="9" fillId="34" borderId="0" xfId="0" applyNumberFormat="1" applyFont="1" applyFill="1" applyAlignment="1">
      <alignment vertical="top"/>
    </xf>
    <xf numFmtId="0" fontId="5" fillId="34" borderId="0" xfId="0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4" fontId="5" fillId="34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center" vertical="top"/>
    </xf>
    <xf numFmtId="164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34" borderId="0" xfId="0" applyFont="1" applyFill="1" applyAlignment="1">
      <alignment horizontal="center" vertical="top" wrapText="1" shrinkToFit="1"/>
    </xf>
    <xf numFmtId="0" fontId="14" fillId="34" borderId="0" xfId="0" applyFont="1" applyFill="1" applyAlignment="1">
      <alignment horizontal="left" wrapText="1" shrinkToFit="1"/>
    </xf>
    <xf numFmtId="4" fontId="14" fillId="34" borderId="0" xfId="0" applyNumberFormat="1" applyFont="1" applyFill="1" applyAlignment="1">
      <alignment vertical="top" wrapText="1" shrinkToFit="1"/>
    </xf>
    <xf numFmtId="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3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7" fillId="0" borderId="18" xfId="0" applyFont="1" applyBorder="1" applyAlignment="1">
      <alignment vertical="top" wrapText="1"/>
    </xf>
    <xf numFmtId="0" fontId="9" fillId="35" borderId="0" xfId="0" applyFont="1" applyFill="1" applyAlignment="1">
      <alignment/>
    </xf>
    <xf numFmtId="0" fontId="7" fillId="35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38" borderId="0" xfId="0" applyNumberFormat="1" applyFont="1" applyFill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/>
    </xf>
    <xf numFmtId="0" fontId="6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4" fontId="5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14" fontId="10" fillId="34" borderId="11" xfId="0" applyNumberFormat="1" applyFont="1" applyFill="1" applyBorder="1" applyAlignment="1">
      <alignment horizontal="left" vertical="center" wrapText="1"/>
    </xf>
    <xf numFmtId="14" fontId="5" fillId="36" borderId="11" xfId="0" applyNumberFormat="1" applyFont="1" applyFill="1" applyBorder="1" applyAlignment="1">
      <alignment horizontal="left" vertical="center" wrapText="1"/>
    </xf>
    <xf numFmtId="16" fontId="5" fillId="34" borderId="11" xfId="0" applyNumberFormat="1" applyFont="1" applyFill="1" applyBorder="1" applyAlignment="1">
      <alignment horizontal="left" vertical="center" wrapText="1"/>
    </xf>
    <xf numFmtId="14" fontId="5" fillId="35" borderId="11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4" fontId="6" fillId="36" borderId="11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14" fontId="5" fillId="39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/>
    </xf>
    <xf numFmtId="0" fontId="6" fillId="16" borderId="10" xfId="0" applyFont="1" applyFill="1" applyBorder="1" applyAlignment="1">
      <alignment horizontal="left" vertical="center" wrapText="1"/>
    </xf>
    <xf numFmtId="2" fontId="6" fillId="16" borderId="10" xfId="0" applyNumberFormat="1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34" borderId="11" xfId="0" applyNumberFormat="1" applyFont="1" applyFill="1" applyBorder="1" applyAlignment="1">
      <alignment horizontal="right" vertical="center" wrapText="1"/>
    </xf>
    <xf numFmtId="164" fontId="5" fillId="36" borderId="11" xfId="0" applyNumberFormat="1" applyFont="1" applyFill="1" applyBorder="1" applyAlignment="1">
      <alignment horizontal="right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64" fontId="10" fillId="34" borderId="11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164" fontId="5" fillId="35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7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34" borderId="11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4" fontId="5" fillId="39" borderId="11" xfId="0" applyNumberFormat="1" applyFont="1" applyFill="1" applyBorder="1" applyAlignment="1">
      <alignment horizontal="right" vertical="center" wrapText="1"/>
    </xf>
    <xf numFmtId="164" fontId="5" fillId="39" borderId="11" xfId="0" applyNumberFormat="1" applyFont="1" applyFill="1" applyBorder="1" applyAlignment="1">
      <alignment horizontal="right" vertical="center" wrapText="1"/>
    </xf>
    <xf numFmtId="4" fontId="5" fillId="39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4" fontId="5" fillId="40" borderId="13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34" borderId="20" xfId="0" applyNumberFormat="1" applyFont="1" applyFill="1" applyBorder="1" applyAlignment="1">
      <alignment horizontal="right" vertical="center" wrapText="1"/>
    </xf>
    <xf numFmtId="164" fontId="5" fillId="34" borderId="20" xfId="0" applyNumberFormat="1" applyFont="1" applyFill="1" applyBorder="1" applyAlignment="1">
      <alignment horizontal="right" vertical="center" wrapText="1"/>
    </xf>
    <xf numFmtId="4" fontId="5" fillId="34" borderId="15" xfId="0" applyNumberFormat="1" applyFont="1" applyFill="1" applyBorder="1" applyAlignment="1">
      <alignment horizontal="right" vertical="center" wrapText="1"/>
    </xf>
    <xf numFmtId="4" fontId="6" fillId="16" borderId="10" xfId="0" applyNumberFormat="1" applyFont="1" applyFill="1" applyBorder="1" applyAlignment="1">
      <alignment horizontal="right" vertical="center"/>
    </xf>
    <xf numFmtId="4" fontId="6" fillId="38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14" fontId="18" fillId="0" borderId="10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right" vertical="center"/>
    </xf>
    <xf numFmtId="0" fontId="5" fillId="36" borderId="10" xfId="0" applyNumberFormat="1" applyFont="1" applyFill="1" applyBorder="1" applyAlignment="1">
      <alignment horizontal="left" vertical="center" wrapText="1"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 horizontal="center" vertical="top" wrapText="1" shrinkToFit="1"/>
    </xf>
    <xf numFmtId="4" fontId="4" fillId="0" borderId="21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center" vertical="top"/>
    </xf>
    <xf numFmtId="4" fontId="7" fillId="34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4" fontId="7" fillId="34" borderId="10" xfId="0" applyNumberFormat="1" applyFont="1" applyFill="1" applyBorder="1" applyAlignment="1">
      <alignment wrapText="1"/>
    </xf>
    <xf numFmtId="4" fontId="7" fillId="34" borderId="12" xfId="0" applyNumberFormat="1" applyFont="1" applyFill="1" applyBorder="1" applyAlignment="1">
      <alignment wrapText="1"/>
    </xf>
    <xf numFmtId="4" fontId="7" fillId="35" borderId="12" xfId="0" applyNumberFormat="1" applyFont="1" applyFill="1" applyBorder="1" applyAlignment="1">
      <alignment vertical="top" wrapText="1"/>
    </xf>
    <xf numFmtId="4" fontId="7" fillId="0" borderId="18" xfId="0" applyNumberFormat="1" applyFont="1" applyBorder="1" applyAlignment="1">
      <alignment wrapText="1"/>
    </xf>
    <xf numFmtId="4" fontId="7" fillId="0" borderId="12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 vertical="top" wrapText="1"/>
    </xf>
    <xf numFmtId="4" fontId="5" fillId="35" borderId="12" xfId="0" applyNumberFormat="1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4" fontId="7" fillId="0" borderId="19" xfId="0" applyNumberFormat="1" applyFont="1" applyFill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35" borderId="19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66" fillId="35" borderId="12" xfId="0" applyNumberFormat="1" applyFont="1" applyFill="1" applyBorder="1" applyAlignment="1">
      <alignment vertical="top" wrapText="1"/>
    </xf>
    <xf numFmtId="4" fontId="66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" fontId="7" fillId="35" borderId="12" xfId="0" applyNumberFormat="1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vertical="top" wrapText="1"/>
    </xf>
    <xf numFmtId="4" fontId="11" fillId="36" borderId="17" xfId="0" applyNumberFormat="1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7" fillId="35" borderId="12" xfId="0" applyNumberFormat="1" applyFont="1" applyFill="1" applyBorder="1" applyAlignment="1">
      <alignment vertical="center" wrapText="1"/>
    </xf>
    <xf numFmtId="4" fontId="11" fillId="36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vertical="center" wrapText="1"/>
    </xf>
    <xf numFmtId="0" fontId="67" fillId="34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6" fillId="36" borderId="15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9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9" fillId="34" borderId="0" xfId="0" applyNumberFormat="1" applyFont="1" applyFill="1" applyAlignment="1">
      <alignment horizontal="center" vertical="top"/>
    </xf>
    <xf numFmtId="0" fontId="2" fillId="34" borderId="0" xfId="0" applyFont="1" applyFill="1" applyBorder="1" applyAlignment="1">
      <alignment horizontal="center" vertical="center" wrapText="1"/>
    </xf>
    <xf numFmtId="1" fontId="14" fillId="34" borderId="0" xfId="0" applyNumberFormat="1" applyFont="1" applyFill="1" applyAlignment="1">
      <alignment horizontal="center" wrapText="1" shrinkToFit="1"/>
    </xf>
    <xf numFmtId="0" fontId="5" fillId="34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 wrapText="1"/>
    </xf>
    <xf numFmtId="1" fontId="5" fillId="35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" fontId="5" fillId="36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" fontId="6" fillId="16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7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5" fillId="0" borderId="15" xfId="0" applyFont="1" applyBorder="1" applyAlignment="1" quotePrefix="1">
      <alignment horizontal="center" vertical="top"/>
    </xf>
    <xf numFmtId="0" fontId="5" fillId="0" borderId="15" xfId="0" applyFont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quotePrefix="1">
      <alignment horizontal="center" vertical="top"/>
    </xf>
    <xf numFmtId="14" fontId="5" fillId="0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quotePrefix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67" fillId="0" borderId="15" xfId="0" applyFont="1" applyBorder="1" applyAlignment="1" quotePrefix="1">
      <alignment horizontal="center" vertical="top"/>
    </xf>
    <xf numFmtId="0" fontId="70" fillId="0" borderId="15" xfId="0" applyFont="1" applyBorder="1" applyAlignment="1">
      <alignment horizontal="left" vertical="top"/>
    </xf>
    <xf numFmtId="0" fontId="67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4" fontId="7" fillId="0" borderId="19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top" wrapText="1"/>
    </xf>
    <xf numFmtId="4" fontId="11" fillId="36" borderId="12" xfId="0" applyNumberFormat="1" applyFont="1" applyFill="1" applyBorder="1" applyAlignment="1">
      <alignment vertical="top" wrapText="1"/>
    </xf>
    <xf numFmtId="4" fontId="6" fillId="36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top"/>
    </xf>
    <xf numFmtId="4" fontId="18" fillId="10" borderId="18" xfId="0" applyNumberFormat="1" applyFont="1" applyFill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top"/>
    </xf>
    <xf numFmtId="4" fontId="5" fillId="10" borderId="10" xfId="0" applyNumberFormat="1" applyFont="1" applyFill="1" applyBorder="1" applyAlignment="1">
      <alignment horizontal="right" vertical="top"/>
    </xf>
    <xf numFmtId="4" fontId="7" fillId="10" borderId="10" xfId="0" applyNumberFormat="1" applyFont="1" applyFill="1" applyBorder="1" applyAlignment="1">
      <alignment horizontal="right" vertical="center" wrapText="1"/>
    </xf>
    <xf numFmtId="4" fontId="7" fillId="10" borderId="10" xfId="0" applyNumberFormat="1" applyFont="1" applyFill="1" applyBorder="1" applyAlignment="1">
      <alignment vertical="center" wrapText="1"/>
    </xf>
    <xf numFmtId="4" fontId="7" fillId="10" borderId="12" xfId="0" applyNumberFormat="1" applyFont="1" applyFill="1" applyBorder="1" applyAlignment="1">
      <alignment wrapText="1"/>
    </xf>
    <xf numFmtId="4" fontId="7" fillId="10" borderId="12" xfId="0" applyNumberFormat="1" applyFont="1" applyFill="1" applyBorder="1" applyAlignment="1">
      <alignment vertical="center" wrapText="1"/>
    </xf>
    <xf numFmtId="4" fontId="7" fillId="10" borderId="18" xfId="0" applyNumberFormat="1" applyFont="1" applyFill="1" applyBorder="1" applyAlignment="1">
      <alignment vertical="center" wrapText="1"/>
    </xf>
    <xf numFmtId="4" fontId="5" fillId="10" borderId="12" xfId="0" applyNumberFormat="1" applyFont="1" applyFill="1" applyBorder="1" applyAlignment="1">
      <alignment vertical="center" wrapText="1"/>
    </xf>
    <xf numFmtId="4" fontId="67" fillId="10" borderId="12" xfId="0" applyNumberFormat="1" applyFont="1" applyFill="1" applyBorder="1" applyAlignment="1">
      <alignment vertical="center" wrapText="1"/>
    </xf>
    <xf numFmtId="4" fontId="7" fillId="10" borderId="19" xfId="0" applyNumberFormat="1" applyFont="1" applyFill="1" applyBorder="1" applyAlignment="1">
      <alignment vertical="center" wrapText="1"/>
    </xf>
    <xf numFmtId="4" fontId="7" fillId="10" borderId="10" xfId="0" applyNumberFormat="1" applyFont="1" applyFill="1" applyBorder="1" applyAlignment="1">
      <alignment vertical="top" wrapText="1"/>
    </xf>
    <xf numFmtId="4" fontId="7" fillId="10" borderId="12" xfId="0" applyNumberFormat="1" applyFont="1" applyFill="1" applyBorder="1" applyAlignment="1">
      <alignment vertical="top" wrapText="1"/>
    </xf>
    <xf numFmtId="4" fontId="66" fillId="10" borderId="12" xfId="0" applyNumberFormat="1" applyFont="1" applyFill="1" applyBorder="1" applyAlignment="1">
      <alignment vertical="center" wrapText="1"/>
    </xf>
    <xf numFmtId="4" fontId="7" fillId="10" borderId="12" xfId="0" applyNumberFormat="1" applyFont="1" applyFill="1" applyBorder="1" applyAlignment="1">
      <alignment horizontal="right" vertical="center" wrapText="1"/>
    </xf>
    <xf numFmtId="4" fontId="7" fillId="10" borderId="17" xfId="0" applyNumberFormat="1" applyFont="1" applyFill="1" applyBorder="1" applyAlignment="1">
      <alignment vertical="top" wrapText="1"/>
    </xf>
    <xf numFmtId="4" fontId="11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wrapText="1"/>
    </xf>
    <xf numFmtId="4" fontId="11" fillId="36" borderId="15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wrapText="1"/>
    </xf>
    <xf numFmtId="4" fontId="11" fillId="36" borderId="10" xfId="0" applyNumberFormat="1" applyFont="1" applyFill="1" applyBorder="1" applyAlignment="1">
      <alignment vertical="center" wrapText="1"/>
    </xf>
    <xf numFmtId="0" fontId="11" fillId="36" borderId="23" xfId="0" applyFont="1" applyFill="1" applyBorder="1" applyAlignment="1">
      <alignment wrapText="1"/>
    </xf>
    <xf numFmtId="4" fontId="11" fillId="36" borderId="2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wrapText="1"/>
    </xf>
    <xf numFmtId="4" fontId="6" fillId="36" borderId="12" xfId="0" applyNumberFormat="1" applyFont="1" applyFill="1" applyBorder="1" applyAlignment="1">
      <alignment vertical="center" wrapText="1"/>
    </xf>
    <xf numFmtId="0" fontId="11" fillId="36" borderId="15" xfId="0" applyFont="1" applyFill="1" applyBorder="1" applyAlignment="1">
      <alignment vertical="top" wrapText="1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1" xfId="0" applyNumberFormat="1" applyFont="1" applyFill="1" applyBorder="1" applyAlignment="1">
      <alignment horizontal="right" vertical="center"/>
    </xf>
    <xf numFmtId="4" fontId="11" fillId="36" borderId="17" xfId="0" applyNumberFormat="1" applyFont="1" applyFill="1" applyBorder="1" applyAlignment="1">
      <alignment vertical="center" wrapText="1"/>
    </xf>
    <xf numFmtId="0" fontId="11" fillId="36" borderId="15" xfId="0" applyFont="1" applyFill="1" applyBorder="1" applyAlignment="1">
      <alignment horizontal="left" vertical="center" wrapText="1"/>
    </xf>
    <xf numFmtId="4" fontId="11" fillId="36" borderId="17" xfId="0" applyNumberFormat="1" applyFont="1" applyFill="1" applyBorder="1" applyAlignment="1">
      <alignment horizontal="right" vertical="center" wrapText="1"/>
    </xf>
    <xf numFmtId="4" fontId="11" fillId="36" borderId="11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4" fontId="11" fillId="36" borderId="10" xfId="0" applyNumberFormat="1" applyFont="1" applyFill="1" applyBorder="1" applyAlignment="1">
      <alignment vertical="top" wrapText="1"/>
    </xf>
    <xf numFmtId="4" fontId="11" fillId="36" borderId="10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2" fillId="35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>
      <alignment horizontal="right" vertical="center"/>
    </xf>
    <xf numFmtId="4" fontId="71" fillId="38" borderId="0" xfId="0" applyNumberFormat="1" applyFont="1" applyFill="1" applyAlignment="1">
      <alignment vertical="top"/>
    </xf>
    <xf numFmtId="4" fontId="72" fillId="0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5" fillId="38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top"/>
    </xf>
    <xf numFmtId="4" fontId="5" fillId="9" borderId="10" xfId="0" applyNumberFormat="1" applyFont="1" applyFill="1" applyBorder="1" applyAlignment="1">
      <alignment horizontal="right" vertical="center"/>
    </xf>
    <xf numFmtId="0" fontId="5" fillId="41" borderId="10" xfId="0" applyFont="1" applyFill="1" applyBorder="1" applyAlignment="1">
      <alignment horizontal="justify" vertical="center" wrapText="1"/>
    </xf>
    <xf numFmtId="4" fontId="7" fillId="8" borderId="12" xfId="0" applyNumberFormat="1" applyFont="1" applyFill="1" applyBorder="1" applyAlignment="1">
      <alignment vertical="top" wrapText="1"/>
    </xf>
    <xf numFmtId="4" fontId="7" fillId="8" borderId="12" xfId="0" applyNumberFormat="1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35" borderId="10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66" fillId="8" borderId="12" xfId="0" applyNumberFormat="1" applyFont="1" applyFill="1" applyBorder="1" applyAlignment="1">
      <alignment vertical="top" wrapText="1"/>
    </xf>
    <xf numFmtId="4" fontId="7" fillId="8" borderId="12" xfId="0" applyNumberFormat="1" applyFont="1" applyFill="1" applyBorder="1" applyAlignment="1">
      <alignment wrapText="1"/>
    </xf>
    <xf numFmtId="4" fontId="7" fillId="8" borderId="19" xfId="0" applyNumberFormat="1" applyFont="1" applyFill="1" applyBorder="1" applyAlignment="1">
      <alignment vertical="top" wrapText="1"/>
    </xf>
    <xf numFmtId="4" fontId="67" fillId="10" borderId="10" xfId="0" applyNumberFormat="1" applyFont="1" applyFill="1" applyBorder="1" applyAlignment="1">
      <alignment vertical="center" wrapText="1"/>
    </xf>
    <xf numFmtId="4" fontId="67" fillId="8" borderId="12" xfId="0" applyNumberFormat="1" applyFont="1" applyFill="1" applyBorder="1" applyAlignment="1">
      <alignment vertical="center" wrapText="1"/>
    </xf>
    <xf numFmtId="4" fontId="67" fillId="8" borderId="12" xfId="0" applyNumberFormat="1" applyFont="1" applyFill="1" applyBorder="1" applyAlignment="1">
      <alignment wrapText="1"/>
    </xf>
    <xf numFmtId="4" fontId="7" fillId="35" borderId="17" xfId="0" applyNumberFormat="1" applyFont="1" applyFill="1" applyBorder="1" applyAlignment="1">
      <alignment vertical="top" wrapText="1"/>
    </xf>
    <xf numFmtId="4" fontId="7" fillId="35" borderId="23" xfId="0" applyNumberFormat="1" applyFont="1" applyFill="1" applyBorder="1" applyAlignment="1">
      <alignment vertical="top" wrapText="1"/>
    </xf>
    <xf numFmtId="0" fontId="5" fillId="34" borderId="1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4" fontId="7" fillId="10" borderId="25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4" fontId="7" fillId="8" borderId="26" xfId="0" applyNumberFormat="1" applyFont="1" applyFill="1" applyBorder="1" applyAlignment="1">
      <alignment vertical="center" wrapText="1"/>
    </xf>
    <xf numFmtId="4" fontId="7" fillId="13" borderId="23" xfId="0" applyNumberFormat="1" applyFont="1" applyFill="1" applyBorder="1" applyAlignment="1">
      <alignment vertical="center" wrapText="1"/>
    </xf>
    <xf numFmtId="4" fontId="67" fillId="13" borderId="17" xfId="0" applyNumberFormat="1" applyFont="1" applyFill="1" applyBorder="1" applyAlignment="1">
      <alignment vertical="center" wrapText="1"/>
    </xf>
    <xf numFmtId="4" fontId="7" fillId="13" borderId="12" xfId="0" applyNumberFormat="1" applyFont="1" applyFill="1" applyBorder="1" applyAlignment="1">
      <alignment vertical="center" wrapText="1"/>
    </xf>
    <xf numFmtId="4" fontId="7" fillId="13" borderId="17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4" fontId="7" fillId="8" borderId="25" xfId="0" applyNumberFormat="1" applyFont="1" applyFill="1" applyBorder="1" applyAlignment="1">
      <alignment vertical="center" wrapText="1"/>
    </xf>
    <xf numFmtId="4" fontId="11" fillId="36" borderId="27" xfId="0" applyNumberFormat="1" applyFont="1" applyFill="1" applyBorder="1" applyAlignment="1">
      <alignment vertical="top" wrapText="1"/>
    </xf>
    <xf numFmtId="4" fontId="11" fillId="36" borderId="27" xfId="0" applyNumberFormat="1" applyFont="1" applyFill="1" applyBorder="1" applyAlignment="1">
      <alignment vertical="center" wrapText="1"/>
    </xf>
    <xf numFmtId="3" fontId="7" fillId="8" borderId="10" xfId="0" applyNumberFormat="1" applyFont="1" applyFill="1" applyBorder="1" applyAlignment="1">
      <alignment horizontal="right" vertical="center" wrapText="1"/>
    </xf>
    <xf numFmtId="4" fontId="73" fillId="10" borderId="12" xfId="0" applyNumberFormat="1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72" fillId="10" borderId="12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justify" vertical="center" wrapText="1"/>
    </xf>
    <xf numFmtId="4" fontId="26" fillId="8" borderId="12" xfId="0" applyNumberFormat="1" applyFont="1" applyFill="1" applyBorder="1" applyAlignment="1">
      <alignment wrapText="1"/>
    </xf>
    <xf numFmtId="4" fontId="7" fillId="42" borderId="12" xfId="0" applyNumberFormat="1" applyFont="1" applyFill="1" applyBorder="1" applyAlignment="1">
      <alignment vertical="top" wrapText="1"/>
    </xf>
    <xf numFmtId="4" fontId="5" fillId="10" borderId="10" xfId="0" applyNumberFormat="1" applyFont="1" applyFill="1" applyBorder="1" applyAlignment="1">
      <alignment vertical="center" wrapText="1"/>
    </xf>
    <xf numFmtId="4" fontId="5" fillId="8" borderId="12" xfId="0" applyNumberFormat="1" applyFont="1" applyFill="1" applyBorder="1" applyAlignment="1">
      <alignment vertical="center" wrapText="1"/>
    </xf>
    <xf numFmtId="0" fontId="5" fillId="43" borderId="12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/>
    </xf>
    <xf numFmtId="4" fontId="74" fillId="8" borderId="12" xfId="0" applyNumberFormat="1" applyFont="1" applyFill="1" applyBorder="1" applyAlignment="1">
      <alignment wrapText="1"/>
    </xf>
    <xf numFmtId="4" fontId="28" fillId="8" borderId="12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top"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77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1" fontId="7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vertical="center"/>
    </xf>
    <xf numFmtId="4" fontId="79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center" wrapText="1"/>
    </xf>
    <xf numFmtId="4" fontId="78" fillId="0" borderId="10" xfId="0" applyNumberFormat="1" applyFont="1" applyFill="1" applyBorder="1" applyAlignment="1">
      <alignment horizontal="left" vertical="center" wrapText="1"/>
    </xf>
    <xf numFmtId="1" fontId="7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4" fillId="44" borderId="15" xfId="0" applyNumberFormat="1" applyFont="1" applyFill="1" applyBorder="1" applyAlignment="1">
      <alignment horizontal="center" vertical="center" textRotation="90" wrapText="1"/>
    </xf>
    <xf numFmtId="4" fontId="4" fillId="44" borderId="18" xfId="0" applyNumberFormat="1" applyFont="1" applyFill="1" applyBorder="1" applyAlignment="1">
      <alignment horizontal="center" vertical="center" textRotation="90" wrapText="1"/>
    </xf>
    <xf numFmtId="0" fontId="16" fillId="34" borderId="0" xfId="0" applyFont="1" applyFill="1" applyAlignment="1">
      <alignment horizontal="center" vertical="top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 horizontal="center" vertical="top" wrapText="1" shrinkToFit="1"/>
    </xf>
    <xf numFmtId="0" fontId="17" fillId="34" borderId="0" xfId="0" applyFont="1" applyFill="1" applyAlignment="1">
      <alignment horizontal="left" wrapText="1" shrinkToFit="1"/>
    </xf>
    <xf numFmtId="0" fontId="17" fillId="34" borderId="0" xfId="0" applyFont="1" applyFill="1" applyAlignment="1">
      <alignment wrapText="1" shrinkToFi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4" fontId="4" fillId="8" borderId="21" xfId="0" applyNumberFormat="1" applyFont="1" applyFill="1" applyBorder="1" applyAlignment="1">
      <alignment horizontal="center" vertical="center" wrapText="1"/>
    </xf>
    <xf numFmtId="4" fontId="4" fillId="8" borderId="22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4" fontId="4" fillId="1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4" fontId="6" fillId="12" borderId="15" xfId="0" applyNumberFormat="1" applyFont="1" applyFill="1" applyBorder="1" applyAlignment="1">
      <alignment horizontal="center" vertical="center" wrapText="1"/>
    </xf>
    <xf numFmtId="4" fontId="5" fillId="12" borderId="18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4" fontId="4" fillId="44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6" fillId="38" borderId="15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8" fillId="44" borderId="10" xfId="0" applyNumberFormat="1" applyFont="1" applyFill="1" applyBorder="1" applyAlignment="1">
      <alignment horizontal="center" vertical="center" wrapText="1"/>
    </xf>
    <xf numFmtId="4" fontId="8" fillId="44" borderId="11" xfId="0" applyNumberFormat="1" applyFont="1" applyFill="1" applyBorder="1" applyAlignment="1">
      <alignment horizontal="center" vertical="center" wrapText="1"/>
    </xf>
    <xf numFmtId="164" fontId="4" fillId="44" borderId="15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4" fontId="13" fillId="8" borderId="13" xfId="0" applyNumberFormat="1" applyFont="1" applyFill="1" applyBorder="1" applyAlignment="1">
      <alignment horizontal="center" vertical="center" wrapText="1"/>
    </xf>
    <xf numFmtId="4" fontId="13" fillId="8" borderId="20" xfId="0" applyNumberFormat="1" applyFont="1" applyFill="1" applyBorder="1" applyAlignment="1">
      <alignment horizontal="center" vertical="center" wrapText="1"/>
    </xf>
    <xf numFmtId="4" fontId="21" fillId="8" borderId="20" xfId="0" applyNumberFormat="1" applyFont="1" applyFill="1" applyBorder="1" applyAlignment="1">
      <alignment horizontal="center" vertical="center"/>
    </xf>
    <xf numFmtId="4" fontId="7" fillId="10" borderId="15" xfId="0" applyNumberFormat="1" applyFont="1" applyFill="1" applyBorder="1" applyAlignment="1">
      <alignment horizontal="right" vertical="center" wrapText="1"/>
    </xf>
    <xf numFmtId="4" fontId="7" fillId="10" borderId="18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7" fillId="10" borderId="15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72"/>
  <sheetViews>
    <sheetView tabSelected="1" view="pageBreakPreview" zoomScale="70" zoomScaleNormal="70" zoomScaleSheetLayoutView="70" zoomScalePageLayoutView="40" workbookViewId="0" topLeftCell="A1">
      <selection activeCell="A1" sqref="A1:I1"/>
    </sheetView>
  </sheetViews>
  <sheetFormatPr defaultColWidth="8.875" defaultRowHeight="12.75"/>
  <cols>
    <col min="1" max="1" width="6.375" style="111" customWidth="1"/>
    <col min="2" max="2" width="40.375" style="147" customWidth="1"/>
    <col min="3" max="3" width="60.625" style="524" customWidth="1"/>
    <col min="4" max="4" width="47.375" style="525" customWidth="1"/>
    <col min="5" max="5" width="16.375" style="526" customWidth="1"/>
    <col min="6" max="6" width="11.75390625" style="527" customWidth="1"/>
    <col min="7" max="7" width="22.625" style="510" customWidth="1"/>
    <col min="8" max="8" width="26.25390625" style="485" customWidth="1"/>
    <col min="9" max="9" width="38.875" style="515" customWidth="1"/>
    <col min="10" max="10" width="14.625" style="511" customWidth="1"/>
    <col min="11" max="16384" width="8.875" style="147" customWidth="1"/>
  </cols>
  <sheetData>
    <row r="1" spans="1:9" ht="25.5">
      <c r="A1" s="561" t="s">
        <v>640</v>
      </c>
      <c r="B1" s="561"/>
      <c r="C1" s="561"/>
      <c r="D1" s="561"/>
      <c r="E1" s="561"/>
      <c r="F1" s="561"/>
      <c r="G1" s="561"/>
      <c r="H1" s="561"/>
      <c r="I1" s="561"/>
    </row>
    <row r="2" spans="1:9" ht="25.5">
      <c r="A2" s="561"/>
      <c r="B2" s="561"/>
      <c r="C2" s="561"/>
      <c r="D2" s="561"/>
      <c r="E2" s="561"/>
      <c r="F2" s="561"/>
      <c r="G2" s="561"/>
      <c r="H2" s="561"/>
      <c r="I2" s="561"/>
    </row>
    <row r="3" spans="1:9" ht="162.75" customHeight="1">
      <c r="A3" s="562" t="s">
        <v>35</v>
      </c>
      <c r="B3" s="562" t="s">
        <v>40</v>
      </c>
      <c r="C3" s="562" t="s">
        <v>39</v>
      </c>
      <c r="D3" s="562" t="s">
        <v>590</v>
      </c>
      <c r="E3" s="562" t="s">
        <v>82</v>
      </c>
      <c r="F3" s="562"/>
      <c r="G3" s="562"/>
      <c r="H3" s="567" t="s">
        <v>634</v>
      </c>
      <c r="I3" s="566" t="s">
        <v>591</v>
      </c>
    </row>
    <row r="4" spans="1:9" ht="57.75" customHeight="1">
      <c r="A4" s="563"/>
      <c r="B4" s="570"/>
      <c r="C4" s="563"/>
      <c r="D4" s="562"/>
      <c r="E4" s="562" t="s">
        <v>633</v>
      </c>
      <c r="F4" s="569" t="s">
        <v>43</v>
      </c>
      <c r="G4" s="550" t="s">
        <v>635</v>
      </c>
      <c r="H4" s="567"/>
      <c r="I4" s="566"/>
    </row>
    <row r="5" spans="1:10" ht="22.5" customHeight="1" hidden="1">
      <c r="A5" s="563"/>
      <c r="B5" s="570"/>
      <c r="C5" s="563"/>
      <c r="D5" s="493"/>
      <c r="E5" s="562"/>
      <c r="F5" s="569"/>
      <c r="G5" s="530"/>
      <c r="H5" s="568"/>
      <c r="I5" s="551"/>
      <c r="J5" s="147"/>
    </row>
    <row r="6" spans="1:9" ht="25.5">
      <c r="A6" s="31">
        <v>1</v>
      </c>
      <c r="B6" s="560">
        <v>2</v>
      </c>
      <c r="C6" s="560">
        <v>3</v>
      </c>
      <c r="D6" s="559">
        <v>4</v>
      </c>
      <c r="E6" s="560">
        <v>5</v>
      </c>
      <c r="F6" s="560">
        <v>6</v>
      </c>
      <c r="G6" s="198">
        <v>7</v>
      </c>
      <c r="H6" s="198">
        <v>8</v>
      </c>
      <c r="I6" s="31">
        <v>9</v>
      </c>
    </row>
    <row r="7" spans="1:10" ht="66" customHeight="1">
      <c r="A7" s="552"/>
      <c r="B7" s="528" t="s">
        <v>224</v>
      </c>
      <c r="C7" s="529" t="s">
        <v>225</v>
      </c>
      <c r="D7" s="493" t="s">
        <v>235</v>
      </c>
      <c r="E7" s="491">
        <v>4081</v>
      </c>
      <c r="F7" s="491">
        <v>2210</v>
      </c>
      <c r="G7" s="488">
        <v>40000</v>
      </c>
      <c r="H7" s="488">
        <v>40000</v>
      </c>
      <c r="I7" s="516"/>
      <c r="J7" s="147"/>
    </row>
    <row r="8" spans="1:10" ht="57" customHeight="1">
      <c r="A8" s="552"/>
      <c r="B8" s="528" t="s">
        <v>224</v>
      </c>
      <c r="C8" s="529" t="s">
        <v>226</v>
      </c>
      <c r="D8" s="493" t="s">
        <v>235</v>
      </c>
      <c r="E8" s="491">
        <v>4081</v>
      </c>
      <c r="F8" s="491">
        <v>2210</v>
      </c>
      <c r="G8" s="488">
        <v>70000</v>
      </c>
      <c r="H8" s="488">
        <v>70000</v>
      </c>
      <c r="I8" s="516"/>
      <c r="J8" s="147"/>
    </row>
    <row r="9" spans="1:9" ht="37.5">
      <c r="A9" s="552"/>
      <c r="B9" s="528" t="s">
        <v>224</v>
      </c>
      <c r="C9" s="528" t="s">
        <v>227</v>
      </c>
      <c r="D9" s="529" t="s">
        <v>230</v>
      </c>
      <c r="E9" s="491">
        <v>1090</v>
      </c>
      <c r="F9" s="491">
        <v>3110</v>
      </c>
      <c r="G9" s="488">
        <v>140000</v>
      </c>
      <c r="H9" s="488">
        <v>139980</v>
      </c>
      <c r="I9" s="516"/>
    </row>
    <row r="10" spans="1:9" ht="37.5">
      <c r="A10" s="552"/>
      <c r="B10" s="528" t="s">
        <v>224</v>
      </c>
      <c r="C10" s="529" t="s">
        <v>228</v>
      </c>
      <c r="D10" s="529" t="s">
        <v>230</v>
      </c>
      <c r="E10" s="491">
        <v>1020</v>
      </c>
      <c r="F10" s="491">
        <v>2210</v>
      </c>
      <c r="G10" s="488">
        <v>37000</v>
      </c>
      <c r="H10" s="488">
        <v>33192</v>
      </c>
      <c r="I10" s="516"/>
    </row>
    <row r="11" spans="1:9" ht="56.25">
      <c r="A11" s="31"/>
      <c r="B11" s="528" t="s">
        <v>224</v>
      </c>
      <c r="C11" s="529" t="s">
        <v>229</v>
      </c>
      <c r="D11" s="529" t="s">
        <v>230</v>
      </c>
      <c r="E11" s="518">
        <v>1020</v>
      </c>
      <c r="F11" s="108">
        <v>2210</v>
      </c>
      <c r="G11" s="488">
        <v>13000</v>
      </c>
      <c r="H11" s="492">
        <v>13000</v>
      </c>
      <c r="I11" s="516"/>
    </row>
    <row r="12" spans="1:10" ht="37.5">
      <c r="A12" s="31">
        <v>1</v>
      </c>
      <c r="B12" s="529" t="s">
        <v>224</v>
      </c>
      <c r="C12" s="517"/>
      <c r="D12" s="518"/>
      <c r="E12" s="518"/>
      <c r="F12" s="108"/>
      <c r="G12" s="488">
        <v>300000</v>
      </c>
      <c r="H12" s="488">
        <v>296172</v>
      </c>
      <c r="I12" s="516"/>
      <c r="J12" s="147"/>
    </row>
    <row r="13" spans="1:9" ht="38.25">
      <c r="A13" s="31"/>
      <c r="B13" s="496" t="s">
        <v>45</v>
      </c>
      <c r="C13" s="493" t="s">
        <v>254</v>
      </c>
      <c r="D13" s="529" t="s">
        <v>230</v>
      </c>
      <c r="E13" s="518">
        <v>1010</v>
      </c>
      <c r="F13" s="108">
        <v>2240</v>
      </c>
      <c r="G13" s="488">
        <v>35000</v>
      </c>
      <c r="H13" s="492">
        <v>35000</v>
      </c>
      <c r="I13" s="516"/>
    </row>
    <row r="14" spans="1:9" ht="38.25">
      <c r="A14" s="31"/>
      <c r="B14" s="496" t="s">
        <v>45</v>
      </c>
      <c r="C14" s="493" t="s">
        <v>255</v>
      </c>
      <c r="D14" s="529" t="s">
        <v>230</v>
      </c>
      <c r="E14" s="518">
        <v>1020</v>
      </c>
      <c r="F14" s="108">
        <v>2240</v>
      </c>
      <c r="G14" s="488">
        <v>35000</v>
      </c>
      <c r="H14" s="492">
        <v>34952.5</v>
      </c>
      <c r="I14" s="516"/>
    </row>
    <row r="15" spans="1:10" ht="62.25" customHeight="1">
      <c r="A15" s="31"/>
      <c r="B15" s="496" t="s">
        <v>45</v>
      </c>
      <c r="C15" s="493" t="s">
        <v>256</v>
      </c>
      <c r="D15" s="517" t="s">
        <v>274</v>
      </c>
      <c r="E15" s="518">
        <v>3242</v>
      </c>
      <c r="F15" s="108">
        <v>2730</v>
      </c>
      <c r="G15" s="488">
        <v>7000</v>
      </c>
      <c r="H15" s="492">
        <v>7000</v>
      </c>
      <c r="I15" s="516"/>
      <c r="J15" s="147"/>
    </row>
    <row r="16" spans="1:10" ht="37.5">
      <c r="A16" s="31"/>
      <c r="B16" s="496" t="s">
        <v>45</v>
      </c>
      <c r="C16" s="517" t="s">
        <v>257</v>
      </c>
      <c r="D16" s="517" t="s">
        <v>566</v>
      </c>
      <c r="E16" s="518">
        <v>6011</v>
      </c>
      <c r="F16" s="108">
        <v>2240</v>
      </c>
      <c r="G16" s="488">
        <v>70000</v>
      </c>
      <c r="H16" s="492">
        <v>69990.13</v>
      </c>
      <c r="I16" s="516"/>
      <c r="J16" s="147"/>
    </row>
    <row r="17" spans="1:10" ht="112.5">
      <c r="A17" s="31"/>
      <c r="B17" s="519" t="s">
        <v>45</v>
      </c>
      <c r="C17" s="493" t="s">
        <v>626</v>
      </c>
      <c r="D17" s="493" t="s">
        <v>378</v>
      </c>
      <c r="E17" s="501">
        <v>7640</v>
      </c>
      <c r="F17" s="108">
        <v>3131</v>
      </c>
      <c r="G17" s="488">
        <v>130000</v>
      </c>
      <c r="H17" s="492">
        <v>130000</v>
      </c>
      <c r="I17" s="516"/>
      <c r="J17" s="147"/>
    </row>
    <row r="18" spans="1:10" ht="37.5">
      <c r="A18" s="31">
        <v>2</v>
      </c>
      <c r="B18" s="496" t="s">
        <v>45</v>
      </c>
      <c r="C18" s="493"/>
      <c r="D18" s="499"/>
      <c r="E18" s="108"/>
      <c r="F18" s="108"/>
      <c r="G18" s="488">
        <v>277000</v>
      </c>
      <c r="H18" s="488">
        <v>276942.63</v>
      </c>
      <c r="I18" s="516"/>
      <c r="J18" s="147"/>
    </row>
    <row r="19" spans="1:10" ht="56.25">
      <c r="A19" s="31"/>
      <c r="B19" s="497" t="s">
        <v>51</v>
      </c>
      <c r="C19" s="493" t="s">
        <v>231</v>
      </c>
      <c r="D19" s="493" t="s">
        <v>349</v>
      </c>
      <c r="E19" s="518">
        <v>6011</v>
      </c>
      <c r="F19" s="108">
        <v>2240</v>
      </c>
      <c r="G19" s="488">
        <v>170000</v>
      </c>
      <c r="H19" s="492">
        <v>80000</v>
      </c>
      <c r="I19" s="506" t="s">
        <v>628</v>
      </c>
      <c r="J19" s="147"/>
    </row>
    <row r="20" spans="1:10" ht="56.25">
      <c r="A20" s="31"/>
      <c r="B20" s="497" t="s">
        <v>51</v>
      </c>
      <c r="C20" s="493" t="s">
        <v>118</v>
      </c>
      <c r="D20" s="493" t="s">
        <v>349</v>
      </c>
      <c r="E20" s="518">
        <v>6011</v>
      </c>
      <c r="F20" s="108">
        <v>2240</v>
      </c>
      <c r="G20" s="488">
        <v>80000</v>
      </c>
      <c r="H20" s="492">
        <v>23075.49</v>
      </c>
      <c r="I20" s="506" t="s">
        <v>628</v>
      </c>
      <c r="J20" s="147"/>
    </row>
    <row r="21" spans="1:9" ht="56.25">
      <c r="A21" s="31"/>
      <c r="B21" s="497" t="s">
        <v>51</v>
      </c>
      <c r="C21" s="493" t="s">
        <v>119</v>
      </c>
      <c r="D21" s="529" t="s">
        <v>592</v>
      </c>
      <c r="E21" s="518">
        <v>1020</v>
      </c>
      <c r="F21" s="491">
        <v>2240</v>
      </c>
      <c r="G21" s="488">
        <v>50000</v>
      </c>
      <c r="H21" s="492">
        <v>49997.96</v>
      </c>
      <c r="I21" s="516"/>
    </row>
    <row r="22" spans="1:10" ht="37.5">
      <c r="A22" s="31">
        <v>3</v>
      </c>
      <c r="B22" s="497" t="s">
        <v>51</v>
      </c>
      <c r="C22" s="493"/>
      <c r="D22" s="499"/>
      <c r="E22" s="108"/>
      <c r="F22" s="108"/>
      <c r="G22" s="488">
        <v>300000</v>
      </c>
      <c r="H22" s="488">
        <v>153073.45</v>
      </c>
      <c r="I22" s="516"/>
      <c r="J22" s="147"/>
    </row>
    <row r="23" spans="1:10" ht="75">
      <c r="A23" s="31"/>
      <c r="B23" s="496" t="s">
        <v>46</v>
      </c>
      <c r="C23" s="517" t="s">
        <v>258</v>
      </c>
      <c r="D23" s="517" t="s">
        <v>566</v>
      </c>
      <c r="E23" s="518">
        <v>6011</v>
      </c>
      <c r="F23" s="108">
        <v>2240</v>
      </c>
      <c r="G23" s="488">
        <v>200000</v>
      </c>
      <c r="H23" s="492">
        <v>183680.31</v>
      </c>
      <c r="I23" s="516"/>
      <c r="J23" s="147"/>
    </row>
    <row r="24" spans="1:10" ht="75">
      <c r="A24" s="31"/>
      <c r="B24" s="496" t="s">
        <v>46</v>
      </c>
      <c r="C24" s="517" t="s">
        <v>259</v>
      </c>
      <c r="D24" s="517" t="s">
        <v>566</v>
      </c>
      <c r="E24" s="518">
        <v>6030</v>
      </c>
      <c r="F24" s="108">
        <v>2240</v>
      </c>
      <c r="G24" s="488">
        <v>100000</v>
      </c>
      <c r="H24" s="492">
        <v>99985.29</v>
      </c>
      <c r="I24" s="516"/>
      <c r="J24" s="147"/>
    </row>
    <row r="25" spans="1:10" ht="37.5">
      <c r="A25" s="31">
        <v>4</v>
      </c>
      <c r="B25" s="496" t="s">
        <v>46</v>
      </c>
      <c r="C25" s="517"/>
      <c r="D25" s="518"/>
      <c r="E25" s="518"/>
      <c r="F25" s="108"/>
      <c r="G25" s="488">
        <v>300000</v>
      </c>
      <c r="H25" s="488">
        <v>283665.6</v>
      </c>
      <c r="I25" s="516"/>
      <c r="J25" s="147"/>
    </row>
    <row r="26" spans="1:10" ht="56.25">
      <c r="A26" s="31"/>
      <c r="B26" s="496" t="s">
        <v>47</v>
      </c>
      <c r="C26" s="517" t="s">
        <v>465</v>
      </c>
      <c r="D26" s="517" t="s">
        <v>274</v>
      </c>
      <c r="E26" s="518">
        <v>3241</v>
      </c>
      <c r="F26" s="108">
        <v>2220</v>
      </c>
      <c r="G26" s="488">
        <v>10000</v>
      </c>
      <c r="H26" s="492">
        <v>10000</v>
      </c>
      <c r="I26" s="516"/>
      <c r="J26" s="147"/>
    </row>
    <row r="27" spans="1:10" ht="75">
      <c r="A27" s="31"/>
      <c r="B27" s="496" t="s">
        <v>47</v>
      </c>
      <c r="C27" s="517" t="s">
        <v>581</v>
      </c>
      <c r="D27" s="493" t="s">
        <v>278</v>
      </c>
      <c r="E27" s="518">
        <v>2010</v>
      </c>
      <c r="F27" s="108">
        <v>3210</v>
      </c>
      <c r="G27" s="488">
        <v>100000</v>
      </c>
      <c r="H27" s="492">
        <v>100000</v>
      </c>
      <c r="I27" s="516"/>
      <c r="J27" s="147"/>
    </row>
    <row r="28" spans="1:9" ht="38.25">
      <c r="A28" s="31"/>
      <c r="B28" s="496" t="s">
        <v>47</v>
      </c>
      <c r="C28" s="494" t="s">
        <v>146</v>
      </c>
      <c r="D28" s="517" t="s">
        <v>230</v>
      </c>
      <c r="E28" s="518">
        <v>1010</v>
      </c>
      <c r="F28" s="108">
        <v>2210</v>
      </c>
      <c r="G28" s="488">
        <v>20000</v>
      </c>
      <c r="H28" s="492">
        <v>20000</v>
      </c>
      <c r="I28" s="516"/>
    </row>
    <row r="29" spans="1:10" ht="68.25" customHeight="1">
      <c r="A29" s="31"/>
      <c r="B29" s="496" t="s">
        <v>47</v>
      </c>
      <c r="C29" s="494" t="s">
        <v>582</v>
      </c>
      <c r="D29" s="495" t="s">
        <v>278</v>
      </c>
      <c r="E29" s="518">
        <v>2010</v>
      </c>
      <c r="F29" s="108">
        <v>2610</v>
      </c>
      <c r="G29" s="488">
        <v>50000</v>
      </c>
      <c r="H29" s="492">
        <v>50000</v>
      </c>
      <c r="I29" s="516"/>
      <c r="J29" s="147"/>
    </row>
    <row r="30" spans="1:10" ht="100.5" customHeight="1">
      <c r="A30" s="31"/>
      <c r="B30" s="519" t="s">
        <v>47</v>
      </c>
      <c r="C30" s="494" t="s">
        <v>421</v>
      </c>
      <c r="D30" s="493" t="s">
        <v>593</v>
      </c>
      <c r="E30" s="518">
        <v>7640</v>
      </c>
      <c r="F30" s="108">
        <v>3131</v>
      </c>
      <c r="G30" s="488">
        <v>120000</v>
      </c>
      <c r="H30" s="492">
        <v>116862.85</v>
      </c>
      <c r="I30" s="516"/>
      <c r="J30" s="147"/>
    </row>
    <row r="31" spans="1:10" ht="37.5">
      <c r="A31" s="31">
        <v>5</v>
      </c>
      <c r="B31" s="496" t="s">
        <v>47</v>
      </c>
      <c r="C31" s="494"/>
      <c r="D31" s="493"/>
      <c r="E31" s="518"/>
      <c r="F31" s="108"/>
      <c r="G31" s="488">
        <v>300000</v>
      </c>
      <c r="H31" s="488">
        <v>296862.85</v>
      </c>
      <c r="I31" s="516"/>
      <c r="J31" s="147"/>
    </row>
    <row r="32" spans="1:10" ht="56.25">
      <c r="A32" s="31"/>
      <c r="B32" s="496" t="s">
        <v>48</v>
      </c>
      <c r="C32" s="517" t="s">
        <v>371</v>
      </c>
      <c r="D32" s="517" t="s">
        <v>274</v>
      </c>
      <c r="E32" s="518">
        <v>3242</v>
      </c>
      <c r="F32" s="108">
        <v>2730</v>
      </c>
      <c r="G32" s="488">
        <v>12000</v>
      </c>
      <c r="H32" s="492">
        <v>12000</v>
      </c>
      <c r="I32" s="516"/>
      <c r="J32" s="147"/>
    </row>
    <row r="33" spans="1:10" ht="56.25">
      <c r="A33" s="31"/>
      <c r="B33" s="496" t="s">
        <v>48</v>
      </c>
      <c r="C33" s="494" t="s">
        <v>201</v>
      </c>
      <c r="D33" s="493" t="s">
        <v>594</v>
      </c>
      <c r="E33" s="518">
        <v>6030</v>
      </c>
      <c r="F33" s="108">
        <v>2210</v>
      </c>
      <c r="G33" s="488">
        <v>25000</v>
      </c>
      <c r="H33" s="492">
        <v>24950</v>
      </c>
      <c r="I33" s="516"/>
      <c r="J33" s="147"/>
    </row>
    <row r="34" spans="1:10" ht="56.25">
      <c r="A34" s="31"/>
      <c r="B34" s="496" t="s">
        <v>48</v>
      </c>
      <c r="C34" s="554" t="s">
        <v>603</v>
      </c>
      <c r="D34" s="517" t="s">
        <v>274</v>
      </c>
      <c r="E34" s="518">
        <v>3104</v>
      </c>
      <c r="F34" s="108">
        <v>3110</v>
      </c>
      <c r="G34" s="488">
        <v>5000</v>
      </c>
      <c r="H34" s="492">
        <v>5000</v>
      </c>
      <c r="I34" s="516"/>
      <c r="J34" s="147"/>
    </row>
    <row r="35" spans="1:10" ht="56.25">
      <c r="A35" s="31"/>
      <c r="B35" s="496" t="s">
        <v>48</v>
      </c>
      <c r="C35" s="494" t="s">
        <v>238</v>
      </c>
      <c r="D35" s="493" t="s">
        <v>235</v>
      </c>
      <c r="E35" s="518">
        <v>4030</v>
      </c>
      <c r="F35" s="108">
        <v>2210</v>
      </c>
      <c r="G35" s="488">
        <v>5000</v>
      </c>
      <c r="H35" s="488">
        <v>5000</v>
      </c>
      <c r="I35" s="516"/>
      <c r="J35" s="147"/>
    </row>
    <row r="36" spans="1:10" ht="56.25">
      <c r="A36" s="31"/>
      <c r="B36" s="496" t="s">
        <v>48</v>
      </c>
      <c r="C36" s="494" t="s">
        <v>372</v>
      </c>
      <c r="D36" s="517" t="s">
        <v>274</v>
      </c>
      <c r="E36" s="518">
        <v>3241</v>
      </c>
      <c r="F36" s="108">
        <v>2220</v>
      </c>
      <c r="G36" s="488">
        <v>5000</v>
      </c>
      <c r="H36" s="492">
        <v>5000</v>
      </c>
      <c r="I36" s="516"/>
      <c r="J36" s="147"/>
    </row>
    <row r="37" spans="1:10" ht="56.25">
      <c r="A37" s="31"/>
      <c r="B37" s="496" t="s">
        <v>48</v>
      </c>
      <c r="C37" s="494" t="s">
        <v>373</v>
      </c>
      <c r="D37" s="517" t="s">
        <v>274</v>
      </c>
      <c r="E37" s="518">
        <v>3241</v>
      </c>
      <c r="F37" s="108">
        <v>2240</v>
      </c>
      <c r="G37" s="488">
        <v>5000</v>
      </c>
      <c r="H37" s="492">
        <v>5000</v>
      </c>
      <c r="I37" s="516"/>
      <c r="J37" s="147"/>
    </row>
    <row r="38" spans="1:9" ht="38.25">
      <c r="A38" s="31"/>
      <c r="B38" s="496" t="s">
        <v>48</v>
      </c>
      <c r="C38" s="494" t="s">
        <v>517</v>
      </c>
      <c r="D38" s="529" t="s">
        <v>230</v>
      </c>
      <c r="E38" s="518">
        <v>1020</v>
      </c>
      <c r="F38" s="108">
        <v>2240</v>
      </c>
      <c r="G38" s="488">
        <v>153000</v>
      </c>
      <c r="H38" s="492">
        <v>152972.85</v>
      </c>
      <c r="I38" s="516"/>
    </row>
    <row r="39" spans="1:10" ht="56.25">
      <c r="A39" s="31"/>
      <c r="B39" s="496" t="s">
        <v>48</v>
      </c>
      <c r="C39" s="494" t="s">
        <v>583</v>
      </c>
      <c r="D39" s="493" t="s">
        <v>235</v>
      </c>
      <c r="E39" s="518">
        <v>4060</v>
      </c>
      <c r="F39" s="108">
        <v>2210</v>
      </c>
      <c r="G39" s="488">
        <v>50000</v>
      </c>
      <c r="H39" s="492">
        <v>50000</v>
      </c>
      <c r="I39" s="516"/>
      <c r="J39" s="147"/>
    </row>
    <row r="40" spans="1:10" ht="115.5" customHeight="1">
      <c r="A40" s="31"/>
      <c r="B40" s="519" t="s">
        <v>48</v>
      </c>
      <c r="C40" s="494" t="s">
        <v>459</v>
      </c>
      <c r="D40" s="517" t="s">
        <v>349</v>
      </c>
      <c r="E40" s="518">
        <v>6011</v>
      </c>
      <c r="F40" s="108">
        <v>2240</v>
      </c>
      <c r="G40" s="488">
        <v>40000</v>
      </c>
      <c r="H40" s="492"/>
      <c r="I40" s="506" t="s">
        <v>629</v>
      </c>
      <c r="J40" s="147"/>
    </row>
    <row r="41" spans="1:10" ht="37.5">
      <c r="A41" s="31">
        <v>6</v>
      </c>
      <c r="B41" s="530" t="s">
        <v>48</v>
      </c>
      <c r="C41" s="493"/>
      <c r="D41" s="550"/>
      <c r="E41" s="532"/>
      <c r="F41" s="532"/>
      <c r="G41" s="488">
        <v>300000</v>
      </c>
      <c r="H41" s="488">
        <v>259922.85</v>
      </c>
      <c r="I41" s="516"/>
      <c r="J41" s="147"/>
    </row>
    <row r="42" spans="1:10" ht="56.25">
      <c r="A42" s="31"/>
      <c r="B42" s="497" t="s">
        <v>49</v>
      </c>
      <c r="C42" s="493" t="s">
        <v>208</v>
      </c>
      <c r="D42" s="517" t="s">
        <v>274</v>
      </c>
      <c r="E42" s="518">
        <v>3104</v>
      </c>
      <c r="F42" s="108">
        <v>3110</v>
      </c>
      <c r="G42" s="488">
        <v>10000</v>
      </c>
      <c r="H42" s="492">
        <v>10000</v>
      </c>
      <c r="I42" s="516"/>
      <c r="J42" s="147"/>
    </row>
    <row r="43" spans="1:10" ht="93.75">
      <c r="A43" s="31"/>
      <c r="B43" s="497" t="s">
        <v>49</v>
      </c>
      <c r="C43" s="493" t="s">
        <v>285</v>
      </c>
      <c r="D43" s="517" t="s">
        <v>274</v>
      </c>
      <c r="E43" s="518">
        <v>3104</v>
      </c>
      <c r="F43" s="108">
        <v>2210</v>
      </c>
      <c r="G43" s="488">
        <v>10000</v>
      </c>
      <c r="H43" s="492">
        <v>9995.42</v>
      </c>
      <c r="I43" s="506"/>
      <c r="J43" s="147"/>
    </row>
    <row r="44" spans="1:10" ht="56.25">
      <c r="A44" s="31"/>
      <c r="B44" s="497" t="s">
        <v>49</v>
      </c>
      <c r="C44" s="493" t="s">
        <v>209</v>
      </c>
      <c r="D44" s="517" t="s">
        <v>274</v>
      </c>
      <c r="E44" s="498" t="s">
        <v>296</v>
      </c>
      <c r="F44" s="499">
        <v>2210</v>
      </c>
      <c r="G44" s="488">
        <v>3000</v>
      </c>
      <c r="H44" s="492">
        <v>3000</v>
      </c>
      <c r="I44" s="516"/>
      <c r="J44" s="147"/>
    </row>
    <row r="45" spans="1:10" ht="56.25">
      <c r="A45" s="31"/>
      <c r="B45" s="497" t="s">
        <v>49</v>
      </c>
      <c r="C45" s="493" t="s">
        <v>209</v>
      </c>
      <c r="D45" s="517" t="s">
        <v>274</v>
      </c>
      <c r="E45" s="498" t="s">
        <v>296</v>
      </c>
      <c r="F45" s="499">
        <v>3110</v>
      </c>
      <c r="G45" s="488">
        <v>12000</v>
      </c>
      <c r="H45" s="492">
        <v>12000</v>
      </c>
      <c r="I45" s="516"/>
      <c r="J45" s="147"/>
    </row>
    <row r="46" spans="1:10" ht="37.5">
      <c r="A46" s="31"/>
      <c r="B46" s="497" t="s">
        <v>49</v>
      </c>
      <c r="C46" s="493" t="s">
        <v>584</v>
      </c>
      <c r="D46" s="517" t="s">
        <v>278</v>
      </c>
      <c r="E46" s="518">
        <v>2111</v>
      </c>
      <c r="F46" s="108">
        <v>2610</v>
      </c>
      <c r="G46" s="488">
        <v>50000</v>
      </c>
      <c r="H46" s="500">
        <v>50000</v>
      </c>
      <c r="I46" s="516"/>
      <c r="J46" s="147"/>
    </row>
    <row r="47" spans="1:10" ht="56.25">
      <c r="A47" s="31"/>
      <c r="B47" s="497" t="s">
        <v>49</v>
      </c>
      <c r="C47" s="504" t="s">
        <v>232</v>
      </c>
      <c r="D47" s="493" t="s">
        <v>235</v>
      </c>
      <c r="E47" s="518">
        <v>4030</v>
      </c>
      <c r="F47" s="108">
        <v>3110</v>
      </c>
      <c r="G47" s="488">
        <v>15000</v>
      </c>
      <c r="H47" s="488">
        <v>15000</v>
      </c>
      <c r="I47" s="516"/>
      <c r="J47" s="147"/>
    </row>
    <row r="48" spans="1:9" ht="37.5">
      <c r="A48" s="31"/>
      <c r="B48" s="497" t="s">
        <v>49</v>
      </c>
      <c r="C48" s="493" t="s">
        <v>403</v>
      </c>
      <c r="D48" s="529" t="s">
        <v>230</v>
      </c>
      <c r="E48" s="501">
        <v>1020</v>
      </c>
      <c r="F48" s="108">
        <v>2240</v>
      </c>
      <c r="G48" s="488">
        <v>20000</v>
      </c>
      <c r="H48" s="492">
        <v>20000</v>
      </c>
      <c r="I48" s="516"/>
    </row>
    <row r="49" spans="1:9" ht="37.5">
      <c r="A49" s="31"/>
      <c r="B49" s="497" t="s">
        <v>49</v>
      </c>
      <c r="C49" s="493" t="s">
        <v>233</v>
      </c>
      <c r="D49" s="529" t="s">
        <v>230</v>
      </c>
      <c r="E49" s="518">
        <v>1020</v>
      </c>
      <c r="F49" s="108">
        <v>3110</v>
      </c>
      <c r="G49" s="488">
        <v>20000</v>
      </c>
      <c r="H49" s="492">
        <v>20000</v>
      </c>
      <c r="I49" s="516"/>
    </row>
    <row r="50" spans="1:9" ht="37.5">
      <c r="A50" s="31"/>
      <c r="B50" s="497" t="s">
        <v>49</v>
      </c>
      <c r="C50" s="493" t="s">
        <v>404</v>
      </c>
      <c r="D50" s="529" t="s">
        <v>230</v>
      </c>
      <c r="E50" s="501">
        <v>1020</v>
      </c>
      <c r="F50" s="108">
        <v>2210</v>
      </c>
      <c r="G50" s="488">
        <v>20000</v>
      </c>
      <c r="H50" s="492">
        <v>20000</v>
      </c>
      <c r="I50" s="516"/>
    </row>
    <row r="51" spans="1:9" ht="37.5">
      <c r="A51" s="31"/>
      <c r="B51" s="497" t="s">
        <v>49</v>
      </c>
      <c r="C51" s="493" t="s">
        <v>211</v>
      </c>
      <c r="D51" s="529" t="s">
        <v>230</v>
      </c>
      <c r="E51" s="501">
        <v>1010</v>
      </c>
      <c r="F51" s="108">
        <v>2210</v>
      </c>
      <c r="G51" s="488">
        <v>20000</v>
      </c>
      <c r="H51" s="492">
        <v>19980</v>
      </c>
      <c r="I51" s="516"/>
    </row>
    <row r="52" spans="1:10" ht="56.25">
      <c r="A52" s="31"/>
      <c r="B52" s="497" t="s">
        <v>49</v>
      </c>
      <c r="C52" s="504" t="s">
        <v>212</v>
      </c>
      <c r="D52" s="517" t="s">
        <v>240</v>
      </c>
      <c r="E52" s="501">
        <v>5031</v>
      </c>
      <c r="F52" s="108">
        <v>2210</v>
      </c>
      <c r="G52" s="488">
        <v>100000</v>
      </c>
      <c r="H52" s="492">
        <v>100000</v>
      </c>
      <c r="I52" s="516"/>
      <c r="J52" s="147"/>
    </row>
    <row r="53" spans="1:10" ht="37.5">
      <c r="A53" s="31"/>
      <c r="B53" s="497" t="s">
        <v>49</v>
      </c>
      <c r="C53" s="493" t="s">
        <v>213</v>
      </c>
      <c r="D53" s="495" t="s">
        <v>531</v>
      </c>
      <c r="E53" s="501">
        <v>6011</v>
      </c>
      <c r="F53" s="108">
        <v>2240</v>
      </c>
      <c r="G53" s="488">
        <v>20000</v>
      </c>
      <c r="H53" s="492">
        <v>20000</v>
      </c>
      <c r="I53" s="516"/>
      <c r="J53" s="147"/>
    </row>
    <row r="54" spans="1:10" ht="18.75">
      <c r="A54" s="31">
        <v>7</v>
      </c>
      <c r="B54" s="497" t="s">
        <v>49</v>
      </c>
      <c r="C54" s="517"/>
      <c r="D54" s="499"/>
      <c r="E54" s="108"/>
      <c r="F54" s="108"/>
      <c r="G54" s="488">
        <v>300000</v>
      </c>
      <c r="H54" s="488">
        <v>299975.42</v>
      </c>
      <c r="I54" s="516"/>
      <c r="J54" s="147"/>
    </row>
    <row r="55" spans="1:9" ht="37.5">
      <c r="A55" s="31"/>
      <c r="B55" s="497" t="s">
        <v>50</v>
      </c>
      <c r="C55" s="517" t="s">
        <v>234</v>
      </c>
      <c r="D55" s="529" t="s">
        <v>230</v>
      </c>
      <c r="E55" s="518">
        <v>1020</v>
      </c>
      <c r="F55" s="108">
        <v>3110</v>
      </c>
      <c r="G55" s="488">
        <v>50000</v>
      </c>
      <c r="H55" s="492">
        <v>50000</v>
      </c>
      <c r="I55" s="516"/>
    </row>
    <row r="56" spans="1:9" ht="37.5">
      <c r="A56" s="31"/>
      <c r="B56" s="497" t="s">
        <v>50</v>
      </c>
      <c r="C56" s="517" t="s">
        <v>120</v>
      </c>
      <c r="D56" s="517" t="s">
        <v>230</v>
      </c>
      <c r="E56" s="518">
        <v>1020</v>
      </c>
      <c r="F56" s="499">
        <v>2210</v>
      </c>
      <c r="G56" s="488">
        <v>5000</v>
      </c>
      <c r="H56" s="492">
        <v>5000</v>
      </c>
      <c r="I56" s="516"/>
    </row>
    <row r="57" spans="1:10" ht="37.5">
      <c r="A57" s="31"/>
      <c r="B57" s="497" t="s">
        <v>50</v>
      </c>
      <c r="C57" s="517" t="s">
        <v>121</v>
      </c>
      <c r="D57" s="517" t="s">
        <v>278</v>
      </c>
      <c r="E57" s="518">
        <v>2111</v>
      </c>
      <c r="F57" s="108">
        <v>3210</v>
      </c>
      <c r="G57" s="488">
        <v>50000</v>
      </c>
      <c r="H57" s="492">
        <v>50000</v>
      </c>
      <c r="I57" s="516"/>
      <c r="J57" s="147"/>
    </row>
    <row r="58" spans="1:10" ht="37.5">
      <c r="A58" s="31"/>
      <c r="B58" s="497" t="s">
        <v>50</v>
      </c>
      <c r="C58" s="517" t="s">
        <v>122</v>
      </c>
      <c r="D58" s="517" t="s">
        <v>278</v>
      </c>
      <c r="E58" s="518">
        <v>2010</v>
      </c>
      <c r="F58" s="108">
        <v>3210</v>
      </c>
      <c r="G58" s="488">
        <v>50000</v>
      </c>
      <c r="H58" s="492">
        <v>50000</v>
      </c>
      <c r="I58" s="516"/>
      <c r="J58" s="147"/>
    </row>
    <row r="59" spans="1:10" ht="56.25">
      <c r="A59" s="31"/>
      <c r="B59" s="497" t="s">
        <v>50</v>
      </c>
      <c r="C59" s="517" t="s">
        <v>123</v>
      </c>
      <c r="D59" s="493" t="s">
        <v>235</v>
      </c>
      <c r="E59" s="518">
        <v>1100</v>
      </c>
      <c r="F59" s="108">
        <v>3110</v>
      </c>
      <c r="G59" s="488">
        <v>20000</v>
      </c>
      <c r="H59" s="488">
        <v>20000</v>
      </c>
      <c r="I59" s="516"/>
      <c r="J59" s="147"/>
    </row>
    <row r="60" spans="1:10" ht="56.25">
      <c r="A60" s="31"/>
      <c r="B60" s="497" t="s">
        <v>50</v>
      </c>
      <c r="C60" s="517" t="s">
        <v>569</v>
      </c>
      <c r="D60" s="502" t="s">
        <v>349</v>
      </c>
      <c r="E60" s="518">
        <v>6011</v>
      </c>
      <c r="F60" s="108">
        <v>2240</v>
      </c>
      <c r="G60" s="488">
        <v>50000</v>
      </c>
      <c r="H60" s="488">
        <v>8771.91</v>
      </c>
      <c r="I60" s="506" t="s">
        <v>628</v>
      </c>
      <c r="J60" s="147"/>
    </row>
    <row r="61" spans="1:10" ht="75">
      <c r="A61" s="31"/>
      <c r="B61" s="497" t="s">
        <v>50</v>
      </c>
      <c r="C61" s="517" t="s">
        <v>124</v>
      </c>
      <c r="D61" s="493" t="s">
        <v>235</v>
      </c>
      <c r="E61" s="518">
        <v>4030</v>
      </c>
      <c r="F61" s="108">
        <v>2210</v>
      </c>
      <c r="G61" s="488">
        <v>11000</v>
      </c>
      <c r="H61" s="488">
        <v>11000</v>
      </c>
      <c r="I61" s="516"/>
      <c r="J61" s="147"/>
    </row>
    <row r="62" spans="1:10" ht="75">
      <c r="A62" s="31"/>
      <c r="B62" s="497" t="s">
        <v>50</v>
      </c>
      <c r="C62" s="517" t="s">
        <v>124</v>
      </c>
      <c r="D62" s="493" t="s">
        <v>235</v>
      </c>
      <c r="E62" s="518">
        <v>4030</v>
      </c>
      <c r="F62" s="108">
        <v>3110</v>
      </c>
      <c r="G62" s="488">
        <v>9000</v>
      </c>
      <c r="H62" s="488">
        <v>9000</v>
      </c>
      <c r="I62" s="516"/>
      <c r="J62" s="147"/>
    </row>
    <row r="63" spans="1:10" ht="75">
      <c r="A63" s="31"/>
      <c r="B63" s="503" t="s">
        <v>50</v>
      </c>
      <c r="C63" s="517" t="s">
        <v>125</v>
      </c>
      <c r="D63" s="493" t="s">
        <v>235</v>
      </c>
      <c r="E63" s="518">
        <v>4030</v>
      </c>
      <c r="F63" s="108">
        <v>2210</v>
      </c>
      <c r="G63" s="488">
        <v>2000</v>
      </c>
      <c r="H63" s="488">
        <v>2000</v>
      </c>
      <c r="I63" s="516"/>
      <c r="J63" s="147"/>
    </row>
    <row r="64" spans="1:10" ht="75">
      <c r="A64" s="31"/>
      <c r="B64" s="497" t="s">
        <v>50</v>
      </c>
      <c r="C64" s="517" t="s">
        <v>125</v>
      </c>
      <c r="D64" s="493" t="s">
        <v>235</v>
      </c>
      <c r="E64" s="518">
        <v>4030</v>
      </c>
      <c r="F64" s="108">
        <v>3110</v>
      </c>
      <c r="G64" s="488">
        <v>8000</v>
      </c>
      <c r="H64" s="488">
        <v>8000</v>
      </c>
      <c r="I64" s="516"/>
      <c r="J64" s="147"/>
    </row>
    <row r="65" spans="1:9" ht="37.5">
      <c r="A65" s="31"/>
      <c r="B65" s="497" t="s">
        <v>50</v>
      </c>
      <c r="C65" s="517" t="s">
        <v>120</v>
      </c>
      <c r="D65" s="517" t="s">
        <v>230</v>
      </c>
      <c r="E65" s="518">
        <v>1020</v>
      </c>
      <c r="F65" s="499">
        <v>2240</v>
      </c>
      <c r="G65" s="488">
        <v>45000</v>
      </c>
      <c r="H65" s="492">
        <v>45000</v>
      </c>
      <c r="I65" s="516"/>
    </row>
    <row r="66" spans="1:10" ht="37.5">
      <c r="A66" s="31">
        <v>8</v>
      </c>
      <c r="B66" s="497" t="s">
        <v>50</v>
      </c>
      <c r="C66" s="517"/>
      <c r="D66" s="499"/>
      <c r="E66" s="108"/>
      <c r="F66" s="108"/>
      <c r="G66" s="488">
        <v>300000</v>
      </c>
      <c r="H66" s="488">
        <v>258771.91</v>
      </c>
      <c r="I66" s="516"/>
      <c r="J66" s="147"/>
    </row>
    <row r="67" spans="1:9" ht="37.5">
      <c r="A67" s="31"/>
      <c r="B67" s="497" t="s">
        <v>52</v>
      </c>
      <c r="C67" s="493" t="s">
        <v>443</v>
      </c>
      <c r="D67" s="517" t="s">
        <v>230</v>
      </c>
      <c r="E67" s="518">
        <v>1020</v>
      </c>
      <c r="F67" s="108">
        <v>2210</v>
      </c>
      <c r="G67" s="488">
        <v>10000</v>
      </c>
      <c r="H67" s="492">
        <v>9999.9</v>
      </c>
      <c r="I67" s="516"/>
    </row>
    <row r="68" spans="1:10" ht="56.25">
      <c r="A68" s="31"/>
      <c r="B68" s="497" t="s">
        <v>52</v>
      </c>
      <c r="C68" s="493" t="s">
        <v>444</v>
      </c>
      <c r="D68" s="502" t="s">
        <v>349</v>
      </c>
      <c r="E68" s="518">
        <v>6011</v>
      </c>
      <c r="F68" s="108">
        <v>2240</v>
      </c>
      <c r="G68" s="488">
        <v>45000</v>
      </c>
      <c r="H68" s="492">
        <v>45000</v>
      </c>
      <c r="I68" s="516"/>
      <c r="J68" s="147"/>
    </row>
    <row r="69" spans="1:9" ht="37.5">
      <c r="A69" s="31"/>
      <c r="B69" s="497" t="s">
        <v>52</v>
      </c>
      <c r="C69" s="493" t="s">
        <v>156</v>
      </c>
      <c r="D69" s="517" t="s">
        <v>230</v>
      </c>
      <c r="E69" s="518">
        <v>1020</v>
      </c>
      <c r="F69" s="108">
        <v>2210</v>
      </c>
      <c r="G69" s="488">
        <v>20000</v>
      </c>
      <c r="H69" s="492">
        <v>20000</v>
      </c>
      <c r="I69" s="516"/>
    </row>
    <row r="70" spans="1:9" ht="37.5">
      <c r="A70" s="31"/>
      <c r="B70" s="497" t="s">
        <v>52</v>
      </c>
      <c r="C70" s="493" t="s">
        <v>157</v>
      </c>
      <c r="D70" s="517" t="s">
        <v>230</v>
      </c>
      <c r="E70" s="518">
        <v>1020</v>
      </c>
      <c r="F70" s="108">
        <v>3110</v>
      </c>
      <c r="G70" s="488">
        <v>15000</v>
      </c>
      <c r="H70" s="492">
        <v>15000</v>
      </c>
      <c r="I70" s="516"/>
    </row>
    <row r="71" spans="1:9" ht="56.25">
      <c r="A71" s="31"/>
      <c r="B71" s="497" t="s">
        <v>52</v>
      </c>
      <c r="C71" s="493" t="s">
        <v>445</v>
      </c>
      <c r="D71" s="517" t="s">
        <v>230</v>
      </c>
      <c r="E71" s="518">
        <v>1090</v>
      </c>
      <c r="F71" s="108">
        <v>2210</v>
      </c>
      <c r="G71" s="488">
        <v>30000</v>
      </c>
      <c r="H71" s="492">
        <v>30000</v>
      </c>
      <c r="I71" s="516"/>
    </row>
    <row r="72" spans="1:9" ht="56.25">
      <c r="A72" s="31"/>
      <c r="B72" s="497" t="s">
        <v>52</v>
      </c>
      <c r="C72" s="493" t="s">
        <v>446</v>
      </c>
      <c r="D72" s="517" t="s">
        <v>230</v>
      </c>
      <c r="E72" s="518">
        <v>1010</v>
      </c>
      <c r="F72" s="499">
        <v>2210</v>
      </c>
      <c r="G72" s="488">
        <v>3000</v>
      </c>
      <c r="H72" s="492">
        <v>3000</v>
      </c>
      <c r="I72" s="516"/>
    </row>
    <row r="73" spans="1:9" ht="56.25">
      <c r="A73" s="31"/>
      <c r="B73" s="497" t="s">
        <v>52</v>
      </c>
      <c r="C73" s="493" t="s">
        <v>446</v>
      </c>
      <c r="D73" s="517" t="s">
        <v>230</v>
      </c>
      <c r="E73" s="518">
        <v>1010</v>
      </c>
      <c r="F73" s="499">
        <v>3110</v>
      </c>
      <c r="G73" s="488">
        <v>17000</v>
      </c>
      <c r="H73" s="492">
        <v>17000</v>
      </c>
      <c r="I73" s="516"/>
    </row>
    <row r="74" spans="1:9" ht="37.5">
      <c r="A74" s="31"/>
      <c r="B74" s="497" t="s">
        <v>52</v>
      </c>
      <c r="C74" s="493" t="s">
        <v>161</v>
      </c>
      <c r="D74" s="517" t="s">
        <v>230</v>
      </c>
      <c r="E74" s="518">
        <v>1010</v>
      </c>
      <c r="F74" s="108">
        <v>2210</v>
      </c>
      <c r="G74" s="488">
        <v>15000</v>
      </c>
      <c r="H74" s="492">
        <v>15000</v>
      </c>
      <c r="I74" s="516"/>
    </row>
    <row r="75" spans="1:10" ht="56.25">
      <c r="A75" s="31"/>
      <c r="B75" s="497" t="s">
        <v>52</v>
      </c>
      <c r="C75" s="493" t="s">
        <v>549</v>
      </c>
      <c r="D75" s="517" t="s">
        <v>240</v>
      </c>
      <c r="E75" s="518">
        <v>5031</v>
      </c>
      <c r="F75" s="108">
        <v>2210</v>
      </c>
      <c r="G75" s="488">
        <v>15000</v>
      </c>
      <c r="H75" s="492">
        <v>15000</v>
      </c>
      <c r="I75" s="516"/>
      <c r="J75" s="147"/>
    </row>
    <row r="76" spans="1:9" ht="37.5">
      <c r="A76" s="31"/>
      <c r="B76" s="497" t="s">
        <v>52</v>
      </c>
      <c r="C76" s="493" t="s">
        <v>163</v>
      </c>
      <c r="D76" s="517" t="s">
        <v>230</v>
      </c>
      <c r="E76" s="518">
        <v>1010</v>
      </c>
      <c r="F76" s="499">
        <v>2210</v>
      </c>
      <c r="G76" s="488">
        <v>2000</v>
      </c>
      <c r="H76" s="492">
        <v>2000</v>
      </c>
      <c r="I76" s="516"/>
    </row>
    <row r="77" spans="1:10" ht="56.25">
      <c r="A77" s="31"/>
      <c r="B77" s="497" t="s">
        <v>52</v>
      </c>
      <c r="C77" s="493" t="s">
        <v>448</v>
      </c>
      <c r="D77" s="495" t="s">
        <v>276</v>
      </c>
      <c r="E77" s="518">
        <v>2010</v>
      </c>
      <c r="F77" s="108">
        <v>2610</v>
      </c>
      <c r="G77" s="488">
        <v>30000</v>
      </c>
      <c r="H77" s="492">
        <v>30000</v>
      </c>
      <c r="I77" s="516"/>
      <c r="J77" s="147"/>
    </row>
    <row r="78" spans="1:10" ht="37.5">
      <c r="A78" s="31"/>
      <c r="B78" s="497" t="s">
        <v>52</v>
      </c>
      <c r="C78" s="493" t="s">
        <v>449</v>
      </c>
      <c r="D78" s="495" t="s">
        <v>276</v>
      </c>
      <c r="E78" s="518">
        <v>2111</v>
      </c>
      <c r="F78" s="108">
        <v>3110</v>
      </c>
      <c r="G78" s="488">
        <v>20000</v>
      </c>
      <c r="H78" s="492">
        <v>20000</v>
      </c>
      <c r="I78" s="516"/>
      <c r="J78" s="147"/>
    </row>
    <row r="79" spans="1:10" ht="56.25">
      <c r="A79" s="31"/>
      <c r="B79" s="503" t="s">
        <v>52</v>
      </c>
      <c r="C79" s="493" t="s">
        <v>450</v>
      </c>
      <c r="D79" s="502" t="s">
        <v>240</v>
      </c>
      <c r="E79" s="518">
        <v>5031</v>
      </c>
      <c r="F79" s="499">
        <v>2240</v>
      </c>
      <c r="G79" s="488">
        <v>6400</v>
      </c>
      <c r="H79" s="492">
        <v>6400</v>
      </c>
      <c r="I79" s="516"/>
      <c r="J79" s="147"/>
    </row>
    <row r="80" spans="1:10" ht="56.25">
      <c r="A80" s="31"/>
      <c r="B80" s="503" t="s">
        <v>52</v>
      </c>
      <c r="C80" s="493" t="s">
        <v>450</v>
      </c>
      <c r="D80" s="502" t="s">
        <v>240</v>
      </c>
      <c r="E80" s="518">
        <v>5031</v>
      </c>
      <c r="F80" s="499">
        <v>2250</v>
      </c>
      <c r="G80" s="488">
        <v>13600</v>
      </c>
      <c r="H80" s="492">
        <v>13600</v>
      </c>
      <c r="I80" s="516"/>
      <c r="J80" s="147"/>
    </row>
    <row r="81" spans="1:10" ht="98.25" customHeight="1">
      <c r="A81" s="31"/>
      <c r="B81" s="497" t="s">
        <v>52</v>
      </c>
      <c r="C81" s="493" t="s">
        <v>542</v>
      </c>
      <c r="D81" s="502" t="s">
        <v>235</v>
      </c>
      <c r="E81" s="518">
        <v>4030</v>
      </c>
      <c r="F81" s="108">
        <v>2210</v>
      </c>
      <c r="G81" s="488">
        <v>20000</v>
      </c>
      <c r="H81" s="492">
        <v>20000</v>
      </c>
      <c r="I81" s="516"/>
      <c r="J81" s="147"/>
    </row>
    <row r="82" spans="1:9" ht="37.5">
      <c r="A82" s="31"/>
      <c r="B82" s="497" t="s">
        <v>52</v>
      </c>
      <c r="C82" s="493" t="s">
        <v>163</v>
      </c>
      <c r="D82" s="517" t="s">
        <v>230</v>
      </c>
      <c r="E82" s="518">
        <v>1010</v>
      </c>
      <c r="F82" s="499">
        <v>3110</v>
      </c>
      <c r="G82" s="488">
        <v>18000</v>
      </c>
      <c r="H82" s="492">
        <v>17319</v>
      </c>
      <c r="I82" s="516"/>
    </row>
    <row r="83" spans="1:9" ht="37.5">
      <c r="A83" s="31"/>
      <c r="B83" s="497" t="s">
        <v>52</v>
      </c>
      <c r="C83" s="493" t="s">
        <v>155</v>
      </c>
      <c r="D83" s="517" t="s">
        <v>230</v>
      </c>
      <c r="E83" s="518">
        <v>1020</v>
      </c>
      <c r="F83" s="108">
        <v>2210</v>
      </c>
      <c r="G83" s="488">
        <v>20000</v>
      </c>
      <c r="H83" s="492">
        <v>19970</v>
      </c>
      <c r="I83" s="516"/>
    </row>
    <row r="84" spans="1:10" ht="37.5">
      <c r="A84" s="31">
        <v>9</v>
      </c>
      <c r="B84" s="497" t="s">
        <v>52</v>
      </c>
      <c r="C84" s="493"/>
      <c r="D84" s="499"/>
      <c r="E84" s="108"/>
      <c r="F84" s="108"/>
      <c r="G84" s="488">
        <v>300000</v>
      </c>
      <c r="H84" s="488">
        <v>299288.9</v>
      </c>
      <c r="I84" s="516"/>
      <c r="J84" s="147"/>
    </row>
    <row r="85" spans="1:10" ht="37.5">
      <c r="A85" s="31"/>
      <c r="B85" s="497" t="s">
        <v>53</v>
      </c>
      <c r="C85" s="517" t="s">
        <v>326</v>
      </c>
      <c r="D85" s="517" t="s">
        <v>595</v>
      </c>
      <c r="E85" s="518">
        <v>6011</v>
      </c>
      <c r="F85" s="499">
        <v>2240</v>
      </c>
      <c r="G85" s="488">
        <v>29300</v>
      </c>
      <c r="H85" s="492">
        <v>29300</v>
      </c>
      <c r="I85" s="516"/>
      <c r="J85" s="147"/>
    </row>
    <row r="86" spans="1:10" ht="37.5">
      <c r="A86" s="31"/>
      <c r="B86" s="519" t="s">
        <v>53</v>
      </c>
      <c r="C86" s="517" t="s">
        <v>327</v>
      </c>
      <c r="D86" s="529" t="s">
        <v>230</v>
      </c>
      <c r="E86" s="518">
        <v>1020</v>
      </c>
      <c r="F86" s="499">
        <v>2240</v>
      </c>
      <c r="G86" s="488">
        <v>45000</v>
      </c>
      <c r="H86" s="492">
        <v>44894.51</v>
      </c>
      <c r="I86" s="516"/>
      <c r="J86" s="512"/>
    </row>
    <row r="87" spans="1:9" ht="37.5">
      <c r="A87" s="31"/>
      <c r="B87" s="497" t="s">
        <v>53</v>
      </c>
      <c r="C87" s="517" t="s">
        <v>328</v>
      </c>
      <c r="D87" s="529" t="s">
        <v>230</v>
      </c>
      <c r="E87" s="518">
        <v>1020</v>
      </c>
      <c r="F87" s="499">
        <v>2210</v>
      </c>
      <c r="G87" s="488">
        <v>40000</v>
      </c>
      <c r="H87" s="492">
        <v>39500</v>
      </c>
      <c r="I87" s="516"/>
    </row>
    <row r="88" spans="1:10" ht="37.5">
      <c r="A88" s="31"/>
      <c r="B88" s="497" t="s">
        <v>53</v>
      </c>
      <c r="C88" s="517" t="s">
        <v>329</v>
      </c>
      <c r="D88" s="517" t="s">
        <v>278</v>
      </c>
      <c r="E88" s="518">
        <v>2030</v>
      </c>
      <c r="F88" s="499">
        <v>3210</v>
      </c>
      <c r="G88" s="488">
        <v>20000</v>
      </c>
      <c r="H88" s="492">
        <v>20000</v>
      </c>
      <c r="I88" s="516"/>
      <c r="J88" s="147"/>
    </row>
    <row r="89" spans="1:10" ht="63.75" customHeight="1">
      <c r="A89" s="31"/>
      <c r="B89" s="497" t="s">
        <v>53</v>
      </c>
      <c r="C89" s="517" t="s">
        <v>382</v>
      </c>
      <c r="D89" s="493" t="s">
        <v>235</v>
      </c>
      <c r="E89" s="518">
        <v>4060</v>
      </c>
      <c r="F89" s="108">
        <v>2210</v>
      </c>
      <c r="G89" s="488">
        <v>15000</v>
      </c>
      <c r="H89" s="488">
        <v>14976</v>
      </c>
      <c r="I89" s="506"/>
      <c r="J89" s="514"/>
    </row>
    <row r="90" spans="1:10" ht="138.75" customHeight="1">
      <c r="A90" s="31"/>
      <c r="B90" s="519" t="s">
        <v>53</v>
      </c>
      <c r="C90" s="517" t="s">
        <v>330</v>
      </c>
      <c r="D90" s="493" t="s">
        <v>349</v>
      </c>
      <c r="E90" s="518">
        <v>6011</v>
      </c>
      <c r="F90" s="499">
        <v>2240</v>
      </c>
      <c r="G90" s="488">
        <v>15000</v>
      </c>
      <c r="H90" s="492"/>
      <c r="I90" s="506" t="s">
        <v>630</v>
      </c>
      <c r="J90" s="147"/>
    </row>
    <row r="91" spans="1:10" ht="56.25">
      <c r="A91" s="31"/>
      <c r="B91" s="497" t="s">
        <v>53</v>
      </c>
      <c r="C91" s="517" t="s">
        <v>331</v>
      </c>
      <c r="D91" s="493" t="s">
        <v>349</v>
      </c>
      <c r="E91" s="518">
        <v>6011</v>
      </c>
      <c r="F91" s="499">
        <v>2240</v>
      </c>
      <c r="G91" s="488">
        <v>40000</v>
      </c>
      <c r="H91" s="492">
        <v>40000</v>
      </c>
      <c r="I91" s="516"/>
      <c r="J91" s="147"/>
    </row>
    <row r="92" spans="1:9" ht="56.25">
      <c r="A92" s="31"/>
      <c r="B92" s="497" t="s">
        <v>53</v>
      </c>
      <c r="C92" s="517" t="s">
        <v>563</v>
      </c>
      <c r="D92" s="529" t="s">
        <v>230</v>
      </c>
      <c r="E92" s="518">
        <v>1020</v>
      </c>
      <c r="F92" s="499">
        <v>3110</v>
      </c>
      <c r="G92" s="488">
        <v>30000</v>
      </c>
      <c r="H92" s="492">
        <v>30000</v>
      </c>
      <c r="I92" s="516"/>
    </row>
    <row r="93" spans="1:9" ht="37.5">
      <c r="A93" s="31"/>
      <c r="B93" s="497" t="s">
        <v>53</v>
      </c>
      <c r="C93" s="517" t="s">
        <v>558</v>
      </c>
      <c r="D93" s="529" t="s">
        <v>230</v>
      </c>
      <c r="E93" s="518">
        <v>1020</v>
      </c>
      <c r="F93" s="499">
        <v>2210</v>
      </c>
      <c r="G93" s="488">
        <v>10700</v>
      </c>
      <c r="H93" s="492">
        <v>10700</v>
      </c>
      <c r="I93" s="516"/>
    </row>
    <row r="94" spans="1:10" ht="37.5">
      <c r="A94" s="31"/>
      <c r="B94" s="497" t="s">
        <v>53</v>
      </c>
      <c r="C94" s="517" t="s">
        <v>553</v>
      </c>
      <c r="D94" s="517" t="s">
        <v>595</v>
      </c>
      <c r="E94" s="518">
        <v>4082</v>
      </c>
      <c r="F94" s="499">
        <v>2240</v>
      </c>
      <c r="G94" s="488">
        <v>20000</v>
      </c>
      <c r="H94" s="488">
        <v>20000</v>
      </c>
      <c r="I94" s="516"/>
      <c r="J94" s="147"/>
    </row>
    <row r="95" spans="1:10" ht="56.25">
      <c r="A95" s="31"/>
      <c r="B95" s="497" t="s">
        <v>53</v>
      </c>
      <c r="C95" s="517" t="s">
        <v>572</v>
      </c>
      <c r="D95" s="493" t="s">
        <v>349</v>
      </c>
      <c r="E95" s="518">
        <v>6011</v>
      </c>
      <c r="F95" s="499">
        <v>2240</v>
      </c>
      <c r="G95" s="488">
        <v>20000</v>
      </c>
      <c r="H95" s="488">
        <v>20000</v>
      </c>
      <c r="I95" s="516"/>
      <c r="J95" s="147"/>
    </row>
    <row r="96" spans="1:9" ht="37.5">
      <c r="A96" s="31"/>
      <c r="B96" s="497" t="s">
        <v>53</v>
      </c>
      <c r="C96" s="517" t="s">
        <v>579</v>
      </c>
      <c r="D96" s="529" t="s">
        <v>230</v>
      </c>
      <c r="E96" s="518">
        <v>1020</v>
      </c>
      <c r="F96" s="499">
        <v>2210</v>
      </c>
      <c r="G96" s="488">
        <v>15000</v>
      </c>
      <c r="H96" s="488">
        <v>15000</v>
      </c>
      <c r="I96" s="516"/>
    </row>
    <row r="97" spans="1:10" ht="37.5">
      <c r="A97" s="31">
        <v>10</v>
      </c>
      <c r="B97" s="519" t="s">
        <v>53</v>
      </c>
      <c r="C97" s="493"/>
      <c r="D97" s="499"/>
      <c r="E97" s="108"/>
      <c r="F97" s="108"/>
      <c r="G97" s="488">
        <v>300000</v>
      </c>
      <c r="H97" s="488">
        <v>284370.51</v>
      </c>
      <c r="I97" s="516"/>
      <c r="J97" s="147"/>
    </row>
    <row r="98" spans="1:9" ht="37.5">
      <c r="A98" s="31"/>
      <c r="B98" s="497" t="s">
        <v>54</v>
      </c>
      <c r="C98" s="517" t="s">
        <v>352</v>
      </c>
      <c r="D98" s="529" t="s">
        <v>230</v>
      </c>
      <c r="E98" s="518">
        <v>1020</v>
      </c>
      <c r="F98" s="108">
        <v>2240</v>
      </c>
      <c r="G98" s="488">
        <v>10000</v>
      </c>
      <c r="H98" s="492">
        <v>10000</v>
      </c>
      <c r="I98" s="516"/>
    </row>
    <row r="99" spans="1:10" ht="37.5">
      <c r="A99" s="31"/>
      <c r="B99" s="497" t="s">
        <v>54</v>
      </c>
      <c r="C99" s="517" t="s">
        <v>353</v>
      </c>
      <c r="D99" s="517" t="s">
        <v>278</v>
      </c>
      <c r="E99" s="518">
        <v>2111</v>
      </c>
      <c r="F99" s="108">
        <v>3210</v>
      </c>
      <c r="G99" s="488">
        <v>10000</v>
      </c>
      <c r="H99" s="492">
        <v>10000</v>
      </c>
      <c r="I99" s="516"/>
      <c r="J99" s="147"/>
    </row>
    <row r="100" spans="1:10" ht="56.25">
      <c r="A100" s="31"/>
      <c r="B100" s="497" t="s">
        <v>54</v>
      </c>
      <c r="C100" s="517" t="s">
        <v>354</v>
      </c>
      <c r="D100" s="517" t="s">
        <v>349</v>
      </c>
      <c r="E100" s="518">
        <v>6011</v>
      </c>
      <c r="F100" s="108">
        <v>2240</v>
      </c>
      <c r="G100" s="488">
        <v>140000</v>
      </c>
      <c r="H100" s="492">
        <v>140000</v>
      </c>
      <c r="I100" s="516"/>
      <c r="J100" s="147"/>
    </row>
    <row r="101" spans="1:10" ht="56.25">
      <c r="A101" s="31"/>
      <c r="B101" s="497" t="s">
        <v>54</v>
      </c>
      <c r="C101" s="517" t="s">
        <v>355</v>
      </c>
      <c r="D101" s="517" t="s">
        <v>596</v>
      </c>
      <c r="E101" s="499">
        <v>6011</v>
      </c>
      <c r="F101" s="108">
        <v>2240</v>
      </c>
      <c r="G101" s="488">
        <v>25000</v>
      </c>
      <c r="H101" s="492">
        <v>24488.8</v>
      </c>
      <c r="I101" s="516"/>
      <c r="J101" s="147"/>
    </row>
    <row r="102" spans="1:9" ht="37.5">
      <c r="A102" s="31"/>
      <c r="B102" s="497" t="s">
        <v>54</v>
      </c>
      <c r="C102" s="517" t="s">
        <v>356</v>
      </c>
      <c r="D102" s="555" t="s">
        <v>230</v>
      </c>
      <c r="E102" s="518">
        <v>1010</v>
      </c>
      <c r="F102" s="108">
        <v>2240</v>
      </c>
      <c r="G102" s="488">
        <v>25000</v>
      </c>
      <c r="H102" s="492">
        <v>25000</v>
      </c>
      <c r="I102" s="516"/>
    </row>
    <row r="103" spans="1:10" ht="37.5">
      <c r="A103" s="31"/>
      <c r="B103" s="497" t="s">
        <v>54</v>
      </c>
      <c r="C103" s="517" t="s">
        <v>357</v>
      </c>
      <c r="D103" s="517" t="s">
        <v>278</v>
      </c>
      <c r="E103" s="518">
        <v>2010</v>
      </c>
      <c r="F103" s="108">
        <v>2610</v>
      </c>
      <c r="G103" s="488">
        <v>15000</v>
      </c>
      <c r="H103" s="492">
        <v>15000</v>
      </c>
      <c r="I103" s="516"/>
      <c r="J103" s="147"/>
    </row>
    <row r="104" spans="1:10" ht="37.5">
      <c r="A104" s="31"/>
      <c r="B104" s="497" t="s">
        <v>54</v>
      </c>
      <c r="C104" s="517" t="s">
        <v>358</v>
      </c>
      <c r="D104" s="517" t="s">
        <v>278</v>
      </c>
      <c r="E104" s="518">
        <v>2010</v>
      </c>
      <c r="F104" s="108">
        <v>2610</v>
      </c>
      <c r="G104" s="488">
        <v>25000</v>
      </c>
      <c r="H104" s="492">
        <v>25000</v>
      </c>
      <c r="I104" s="516"/>
      <c r="J104" s="147"/>
    </row>
    <row r="105" spans="1:10" ht="37.5">
      <c r="A105" s="31"/>
      <c r="B105" s="497" t="s">
        <v>54</v>
      </c>
      <c r="C105" s="517" t="s">
        <v>631</v>
      </c>
      <c r="D105" s="517" t="s">
        <v>278</v>
      </c>
      <c r="E105" s="518">
        <v>2010</v>
      </c>
      <c r="F105" s="108">
        <v>3210</v>
      </c>
      <c r="G105" s="488">
        <v>10000</v>
      </c>
      <c r="H105" s="492">
        <v>10000</v>
      </c>
      <c r="I105" s="516"/>
      <c r="J105" s="147"/>
    </row>
    <row r="106" spans="1:9" ht="37.5">
      <c r="A106" s="31"/>
      <c r="B106" s="497" t="s">
        <v>54</v>
      </c>
      <c r="C106" s="556" t="s">
        <v>604</v>
      </c>
      <c r="D106" s="529" t="s">
        <v>230</v>
      </c>
      <c r="E106" s="518">
        <v>1020</v>
      </c>
      <c r="F106" s="108">
        <v>2240</v>
      </c>
      <c r="G106" s="488">
        <v>30000</v>
      </c>
      <c r="H106" s="492">
        <v>29974.09</v>
      </c>
      <c r="I106" s="516"/>
    </row>
    <row r="107" spans="1:10" ht="56.25">
      <c r="A107" s="31"/>
      <c r="B107" s="497" t="s">
        <v>54</v>
      </c>
      <c r="C107" s="517" t="s">
        <v>605</v>
      </c>
      <c r="D107" s="517" t="s">
        <v>240</v>
      </c>
      <c r="E107" s="518">
        <v>5033</v>
      </c>
      <c r="F107" s="108">
        <v>3110</v>
      </c>
      <c r="G107" s="488">
        <v>10000</v>
      </c>
      <c r="H107" s="492">
        <v>10000</v>
      </c>
      <c r="I107" s="516"/>
      <c r="J107" s="147"/>
    </row>
    <row r="108" spans="1:10" ht="37.5">
      <c r="A108" s="31">
        <v>11</v>
      </c>
      <c r="B108" s="497" t="s">
        <v>54</v>
      </c>
      <c r="C108" s="493"/>
      <c r="D108" s="499"/>
      <c r="E108" s="108"/>
      <c r="F108" s="108"/>
      <c r="G108" s="488">
        <v>300000</v>
      </c>
      <c r="H108" s="488">
        <v>299462.89</v>
      </c>
      <c r="I108" s="516"/>
      <c r="J108" s="147"/>
    </row>
    <row r="109" spans="1:10" ht="37.5">
      <c r="A109" s="31"/>
      <c r="B109" s="497" t="s">
        <v>56</v>
      </c>
      <c r="C109" s="503" t="s">
        <v>103</v>
      </c>
      <c r="D109" s="517" t="s">
        <v>278</v>
      </c>
      <c r="E109" s="518">
        <v>2010</v>
      </c>
      <c r="F109" s="108">
        <v>2610</v>
      </c>
      <c r="G109" s="488">
        <v>30000</v>
      </c>
      <c r="H109" s="492">
        <v>30000</v>
      </c>
      <c r="I109" s="516"/>
      <c r="J109" s="147"/>
    </row>
    <row r="110" spans="1:10" ht="56.25">
      <c r="A110" s="31"/>
      <c r="B110" s="497" t="s">
        <v>56</v>
      </c>
      <c r="C110" s="503" t="s">
        <v>104</v>
      </c>
      <c r="D110" s="517" t="s">
        <v>278</v>
      </c>
      <c r="E110" s="501">
        <v>2010</v>
      </c>
      <c r="F110" s="108">
        <v>2610</v>
      </c>
      <c r="G110" s="488">
        <v>50000</v>
      </c>
      <c r="H110" s="492">
        <v>50000</v>
      </c>
      <c r="I110" s="516"/>
      <c r="J110" s="147"/>
    </row>
    <row r="111" spans="1:10" ht="75">
      <c r="A111" s="31"/>
      <c r="B111" s="497" t="s">
        <v>56</v>
      </c>
      <c r="C111" s="503" t="s">
        <v>105</v>
      </c>
      <c r="D111" s="517" t="s">
        <v>278</v>
      </c>
      <c r="E111" s="518">
        <v>2010</v>
      </c>
      <c r="F111" s="108">
        <v>3210</v>
      </c>
      <c r="G111" s="488">
        <v>30000</v>
      </c>
      <c r="H111" s="492">
        <v>30000</v>
      </c>
      <c r="I111" s="516"/>
      <c r="J111" s="147"/>
    </row>
    <row r="112" spans="1:10" ht="56.25">
      <c r="A112" s="31"/>
      <c r="B112" s="497" t="s">
        <v>56</v>
      </c>
      <c r="C112" s="503" t="s">
        <v>106</v>
      </c>
      <c r="D112" s="517" t="s">
        <v>278</v>
      </c>
      <c r="E112" s="501">
        <v>2010</v>
      </c>
      <c r="F112" s="108">
        <v>3210</v>
      </c>
      <c r="G112" s="488">
        <v>120000</v>
      </c>
      <c r="H112" s="492">
        <v>120000</v>
      </c>
      <c r="I112" s="516"/>
      <c r="J112" s="147"/>
    </row>
    <row r="113" spans="1:9" ht="37.5">
      <c r="A113" s="31"/>
      <c r="B113" s="497" t="s">
        <v>56</v>
      </c>
      <c r="C113" s="503" t="s">
        <v>107</v>
      </c>
      <c r="D113" s="529" t="s">
        <v>230</v>
      </c>
      <c r="E113" s="518">
        <v>1020</v>
      </c>
      <c r="F113" s="108">
        <v>2240</v>
      </c>
      <c r="G113" s="488">
        <v>70000</v>
      </c>
      <c r="H113" s="492">
        <v>70000</v>
      </c>
      <c r="I113" s="516"/>
    </row>
    <row r="114" spans="1:10" ht="18.75">
      <c r="A114" s="31">
        <v>12</v>
      </c>
      <c r="B114" s="497" t="s">
        <v>56</v>
      </c>
      <c r="C114" s="493"/>
      <c r="D114" s="499"/>
      <c r="E114" s="108"/>
      <c r="F114" s="108"/>
      <c r="G114" s="488">
        <v>300000</v>
      </c>
      <c r="H114" s="488">
        <v>300000</v>
      </c>
      <c r="I114" s="516"/>
      <c r="J114" s="147"/>
    </row>
    <row r="115" spans="1:10" ht="75">
      <c r="A115" s="31"/>
      <c r="B115" s="497" t="s">
        <v>55</v>
      </c>
      <c r="C115" s="517" t="s">
        <v>427</v>
      </c>
      <c r="D115" s="493" t="s">
        <v>349</v>
      </c>
      <c r="E115" s="518">
        <v>6011</v>
      </c>
      <c r="F115" s="108">
        <v>2240</v>
      </c>
      <c r="G115" s="488">
        <v>20000</v>
      </c>
      <c r="H115" s="492">
        <v>19982</v>
      </c>
      <c r="I115" s="516"/>
      <c r="J115" s="147"/>
    </row>
    <row r="116" spans="1:10" ht="75">
      <c r="A116" s="31"/>
      <c r="B116" s="497" t="s">
        <v>55</v>
      </c>
      <c r="C116" s="517" t="s">
        <v>428</v>
      </c>
      <c r="D116" s="493" t="s">
        <v>349</v>
      </c>
      <c r="E116" s="518">
        <v>6011</v>
      </c>
      <c r="F116" s="108">
        <v>2240</v>
      </c>
      <c r="G116" s="488">
        <v>20000</v>
      </c>
      <c r="H116" s="492">
        <v>20000</v>
      </c>
      <c r="I116" s="516"/>
      <c r="J116" s="147"/>
    </row>
    <row r="117" spans="1:10" ht="131.25">
      <c r="A117" s="31"/>
      <c r="B117" s="497" t="s">
        <v>55</v>
      </c>
      <c r="C117" s="517" t="s">
        <v>429</v>
      </c>
      <c r="D117" s="493" t="s">
        <v>349</v>
      </c>
      <c r="E117" s="518">
        <v>6011</v>
      </c>
      <c r="F117" s="108">
        <v>2240</v>
      </c>
      <c r="G117" s="488">
        <v>20000</v>
      </c>
      <c r="H117" s="492">
        <v>20000</v>
      </c>
      <c r="I117" s="516"/>
      <c r="J117" s="147"/>
    </row>
    <row r="118" spans="1:10" ht="93.75">
      <c r="A118" s="31"/>
      <c r="B118" s="497" t="s">
        <v>55</v>
      </c>
      <c r="C118" s="517" t="s">
        <v>430</v>
      </c>
      <c r="D118" s="493" t="s">
        <v>349</v>
      </c>
      <c r="E118" s="518">
        <v>6011</v>
      </c>
      <c r="F118" s="108">
        <v>2240</v>
      </c>
      <c r="G118" s="488">
        <v>20000</v>
      </c>
      <c r="H118" s="492">
        <v>20000</v>
      </c>
      <c r="I118" s="516"/>
      <c r="J118" s="147"/>
    </row>
    <row r="119" spans="1:10" ht="75">
      <c r="A119" s="31"/>
      <c r="B119" s="497" t="s">
        <v>55</v>
      </c>
      <c r="C119" s="517" t="s">
        <v>431</v>
      </c>
      <c r="D119" s="493" t="s">
        <v>349</v>
      </c>
      <c r="E119" s="518">
        <v>6011</v>
      </c>
      <c r="F119" s="108">
        <v>2240</v>
      </c>
      <c r="G119" s="488">
        <v>20000</v>
      </c>
      <c r="H119" s="492">
        <v>19888.23</v>
      </c>
      <c r="I119" s="516"/>
      <c r="J119" s="147"/>
    </row>
    <row r="120" spans="1:10" ht="93.75">
      <c r="A120" s="31"/>
      <c r="B120" s="497" t="s">
        <v>55</v>
      </c>
      <c r="C120" s="517" t="s">
        <v>432</v>
      </c>
      <c r="D120" s="493" t="s">
        <v>349</v>
      </c>
      <c r="E120" s="518">
        <v>6011</v>
      </c>
      <c r="F120" s="108">
        <v>2240</v>
      </c>
      <c r="G120" s="488">
        <v>20000</v>
      </c>
      <c r="H120" s="492">
        <v>19982</v>
      </c>
      <c r="I120" s="516"/>
      <c r="J120" s="147"/>
    </row>
    <row r="121" spans="1:10" ht="93.75">
      <c r="A121" s="31"/>
      <c r="B121" s="497" t="s">
        <v>55</v>
      </c>
      <c r="C121" s="517" t="s">
        <v>433</v>
      </c>
      <c r="D121" s="493" t="s">
        <v>349</v>
      </c>
      <c r="E121" s="518">
        <v>6011</v>
      </c>
      <c r="F121" s="108">
        <v>2240</v>
      </c>
      <c r="G121" s="488">
        <v>20000</v>
      </c>
      <c r="H121" s="492">
        <v>19982</v>
      </c>
      <c r="I121" s="516"/>
      <c r="J121" s="147"/>
    </row>
    <row r="122" spans="1:10" ht="93.75">
      <c r="A122" s="31"/>
      <c r="B122" s="497" t="s">
        <v>55</v>
      </c>
      <c r="C122" s="517" t="s">
        <v>434</v>
      </c>
      <c r="D122" s="493" t="s">
        <v>349</v>
      </c>
      <c r="E122" s="518">
        <v>6011</v>
      </c>
      <c r="F122" s="108">
        <v>2240</v>
      </c>
      <c r="G122" s="488">
        <v>20000</v>
      </c>
      <c r="H122" s="492">
        <v>20000</v>
      </c>
      <c r="I122" s="516"/>
      <c r="J122" s="147"/>
    </row>
    <row r="123" spans="1:10" ht="75">
      <c r="A123" s="31"/>
      <c r="B123" s="497" t="s">
        <v>55</v>
      </c>
      <c r="C123" s="517" t="s">
        <v>435</v>
      </c>
      <c r="D123" s="493" t="s">
        <v>349</v>
      </c>
      <c r="E123" s="518">
        <v>6011</v>
      </c>
      <c r="F123" s="108">
        <v>2240</v>
      </c>
      <c r="G123" s="488">
        <v>20000</v>
      </c>
      <c r="H123" s="492">
        <v>19881.9</v>
      </c>
      <c r="I123" s="516"/>
      <c r="J123" s="147"/>
    </row>
    <row r="124" spans="1:10" ht="93.75">
      <c r="A124" s="31"/>
      <c r="B124" s="497" t="s">
        <v>55</v>
      </c>
      <c r="C124" s="517" t="s">
        <v>436</v>
      </c>
      <c r="D124" s="493" t="s">
        <v>349</v>
      </c>
      <c r="E124" s="518">
        <v>6011</v>
      </c>
      <c r="F124" s="108">
        <v>2240</v>
      </c>
      <c r="G124" s="488">
        <v>20000</v>
      </c>
      <c r="H124" s="492">
        <v>19904.04</v>
      </c>
      <c r="I124" s="516"/>
      <c r="J124" s="147"/>
    </row>
    <row r="125" spans="1:10" ht="93.75">
      <c r="A125" s="31"/>
      <c r="B125" s="497" t="s">
        <v>55</v>
      </c>
      <c r="C125" s="517" t="s">
        <v>437</v>
      </c>
      <c r="D125" s="493" t="s">
        <v>349</v>
      </c>
      <c r="E125" s="518">
        <v>6011</v>
      </c>
      <c r="F125" s="108">
        <v>2240</v>
      </c>
      <c r="G125" s="488">
        <v>20000</v>
      </c>
      <c r="H125" s="492">
        <v>20000</v>
      </c>
      <c r="I125" s="516"/>
      <c r="J125" s="147"/>
    </row>
    <row r="126" spans="1:10" ht="93.75">
      <c r="A126" s="31"/>
      <c r="B126" s="497" t="s">
        <v>55</v>
      </c>
      <c r="C126" s="517" t="s">
        <v>438</v>
      </c>
      <c r="D126" s="493" t="s">
        <v>349</v>
      </c>
      <c r="E126" s="518">
        <v>6011</v>
      </c>
      <c r="F126" s="108">
        <v>2240</v>
      </c>
      <c r="G126" s="488">
        <v>20000</v>
      </c>
      <c r="H126" s="492">
        <v>19904.46</v>
      </c>
      <c r="I126" s="516"/>
      <c r="J126" s="147"/>
    </row>
    <row r="127" spans="1:10" ht="75">
      <c r="A127" s="31"/>
      <c r="B127" s="497" t="s">
        <v>55</v>
      </c>
      <c r="C127" s="517" t="s">
        <v>439</v>
      </c>
      <c r="D127" s="493" t="s">
        <v>349</v>
      </c>
      <c r="E127" s="518">
        <v>6011</v>
      </c>
      <c r="F127" s="108">
        <v>2240</v>
      </c>
      <c r="G127" s="488">
        <v>20000</v>
      </c>
      <c r="H127" s="492">
        <v>19964</v>
      </c>
      <c r="I127" s="516"/>
      <c r="J127" s="147"/>
    </row>
    <row r="128" spans="1:10" ht="112.5">
      <c r="A128" s="31"/>
      <c r="B128" s="497" t="s">
        <v>55</v>
      </c>
      <c r="C128" s="517" t="s">
        <v>440</v>
      </c>
      <c r="D128" s="493" t="s">
        <v>349</v>
      </c>
      <c r="E128" s="518">
        <v>6011</v>
      </c>
      <c r="F128" s="108">
        <v>2240</v>
      </c>
      <c r="G128" s="488">
        <v>20000</v>
      </c>
      <c r="H128" s="492">
        <v>20000</v>
      </c>
      <c r="I128" s="516"/>
      <c r="J128" s="147"/>
    </row>
    <row r="129" spans="1:10" ht="75">
      <c r="A129" s="31"/>
      <c r="B129" s="497" t="s">
        <v>55</v>
      </c>
      <c r="C129" s="517" t="s">
        <v>441</v>
      </c>
      <c r="D129" s="493" t="s">
        <v>349</v>
      </c>
      <c r="E129" s="518">
        <v>6011</v>
      </c>
      <c r="F129" s="108">
        <v>2240</v>
      </c>
      <c r="G129" s="488">
        <v>20000</v>
      </c>
      <c r="H129" s="492">
        <v>20000</v>
      </c>
      <c r="I129" s="516"/>
      <c r="J129" s="147"/>
    </row>
    <row r="130" spans="1:10" ht="18.75">
      <c r="A130" s="31">
        <v>13</v>
      </c>
      <c r="B130" s="497" t="s">
        <v>55</v>
      </c>
      <c r="C130" s="517"/>
      <c r="D130" s="489"/>
      <c r="E130" s="490"/>
      <c r="F130" s="108"/>
      <c r="G130" s="488">
        <v>300000</v>
      </c>
      <c r="H130" s="488">
        <v>299488.63</v>
      </c>
      <c r="I130" s="516"/>
      <c r="J130" s="147"/>
    </row>
    <row r="131" spans="1:10" ht="56.25">
      <c r="A131" s="31"/>
      <c r="B131" s="497" t="s">
        <v>22</v>
      </c>
      <c r="C131" s="517" t="s">
        <v>303</v>
      </c>
      <c r="D131" s="502" t="s">
        <v>235</v>
      </c>
      <c r="E131" s="501">
        <v>4060</v>
      </c>
      <c r="F131" s="108">
        <v>2210</v>
      </c>
      <c r="G131" s="488">
        <v>60000</v>
      </c>
      <c r="H131" s="488">
        <v>60000</v>
      </c>
      <c r="I131" s="516"/>
      <c r="J131" s="147"/>
    </row>
    <row r="132" spans="1:9" ht="37.5">
      <c r="A132" s="31"/>
      <c r="B132" s="497" t="s">
        <v>22</v>
      </c>
      <c r="C132" s="553" t="s">
        <v>414</v>
      </c>
      <c r="D132" s="529" t="s">
        <v>230</v>
      </c>
      <c r="E132" s="518">
        <v>1020</v>
      </c>
      <c r="F132" s="108">
        <v>3110</v>
      </c>
      <c r="G132" s="488">
        <v>20000</v>
      </c>
      <c r="H132" s="492">
        <v>13890</v>
      </c>
      <c r="I132" s="516"/>
    </row>
    <row r="133" spans="1:10" ht="93.75">
      <c r="A133" s="31"/>
      <c r="B133" s="497" t="s">
        <v>22</v>
      </c>
      <c r="C133" s="557" t="s">
        <v>606</v>
      </c>
      <c r="D133" s="517" t="s">
        <v>378</v>
      </c>
      <c r="E133" s="518">
        <v>7640</v>
      </c>
      <c r="F133" s="558">
        <v>3131</v>
      </c>
      <c r="G133" s="488">
        <v>220000</v>
      </c>
      <c r="H133" s="492">
        <v>220000</v>
      </c>
      <c r="I133" s="516"/>
      <c r="J133" s="147"/>
    </row>
    <row r="134" spans="1:10" ht="18.75">
      <c r="A134" s="31">
        <v>14</v>
      </c>
      <c r="B134" s="497" t="s">
        <v>22</v>
      </c>
      <c r="C134" s="517"/>
      <c r="D134" s="489"/>
      <c r="E134" s="490"/>
      <c r="F134" s="108"/>
      <c r="G134" s="488">
        <v>300000</v>
      </c>
      <c r="H134" s="488">
        <v>293890</v>
      </c>
      <c r="I134" s="516"/>
      <c r="J134" s="147"/>
    </row>
    <row r="135" spans="1:10" ht="93.75">
      <c r="A135" s="31"/>
      <c r="B135" s="497" t="s">
        <v>58</v>
      </c>
      <c r="C135" s="517" t="s">
        <v>300</v>
      </c>
      <c r="D135" s="493" t="s">
        <v>349</v>
      </c>
      <c r="E135" s="518">
        <v>6011</v>
      </c>
      <c r="F135" s="108">
        <v>2240</v>
      </c>
      <c r="G135" s="488">
        <v>300000</v>
      </c>
      <c r="H135" s="492">
        <v>299999</v>
      </c>
      <c r="I135" s="516"/>
      <c r="J135" s="147"/>
    </row>
    <row r="136" spans="1:10" ht="37.5">
      <c r="A136" s="31">
        <v>15</v>
      </c>
      <c r="B136" s="497" t="s">
        <v>58</v>
      </c>
      <c r="C136" s="493"/>
      <c r="D136" s="518"/>
      <c r="E136" s="518"/>
      <c r="F136" s="108"/>
      <c r="G136" s="504">
        <v>300000</v>
      </c>
      <c r="H136" s="504">
        <v>299999</v>
      </c>
      <c r="I136" s="516"/>
      <c r="J136" s="147"/>
    </row>
    <row r="137" spans="1:9" ht="56.25">
      <c r="A137" s="31"/>
      <c r="B137" s="497" t="s">
        <v>57</v>
      </c>
      <c r="C137" s="517" t="s">
        <v>529</v>
      </c>
      <c r="D137" s="529" t="s">
        <v>230</v>
      </c>
      <c r="E137" s="518">
        <v>1090</v>
      </c>
      <c r="F137" s="108">
        <v>2240</v>
      </c>
      <c r="G137" s="488">
        <v>30000</v>
      </c>
      <c r="H137" s="492">
        <v>30000</v>
      </c>
      <c r="I137" s="516"/>
    </row>
    <row r="138" spans="1:10" ht="37.5">
      <c r="A138" s="31"/>
      <c r="B138" s="497" t="s">
        <v>57</v>
      </c>
      <c r="C138" s="517" t="s">
        <v>530</v>
      </c>
      <c r="D138" s="495" t="s">
        <v>278</v>
      </c>
      <c r="E138" s="518">
        <v>2111</v>
      </c>
      <c r="F138" s="108">
        <v>2610</v>
      </c>
      <c r="G138" s="488">
        <v>15000</v>
      </c>
      <c r="H138" s="492">
        <v>15000</v>
      </c>
      <c r="I138" s="516"/>
      <c r="J138" s="147"/>
    </row>
    <row r="139" spans="1:9" ht="37.5">
      <c r="A139" s="31"/>
      <c r="B139" s="497" t="s">
        <v>57</v>
      </c>
      <c r="C139" s="517" t="s">
        <v>540</v>
      </c>
      <c r="D139" s="529" t="s">
        <v>230</v>
      </c>
      <c r="E139" s="518">
        <v>1020</v>
      </c>
      <c r="F139" s="108">
        <v>3110</v>
      </c>
      <c r="G139" s="488">
        <v>12000</v>
      </c>
      <c r="H139" s="492">
        <v>12000</v>
      </c>
      <c r="I139" s="516"/>
    </row>
    <row r="140" spans="1:10" ht="37.5">
      <c r="A140" s="31"/>
      <c r="B140" s="497" t="s">
        <v>57</v>
      </c>
      <c r="C140" s="517" t="s">
        <v>532</v>
      </c>
      <c r="D140" s="517" t="s">
        <v>278</v>
      </c>
      <c r="E140" s="518">
        <v>2111</v>
      </c>
      <c r="F140" s="108">
        <v>2610</v>
      </c>
      <c r="G140" s="488">
        <v>15000</v>
      </c>
      <c r="H140" s="492">
        <v>15000</v>
      </c>
      <c r="I140" s="516"/>
      <c r="J140" s="147"/>
    </row>
    <row r="141" spans="1:9" ht="37.5">
      <c r="A141" s="31"/>
      <c r="B141" s="497" t="s">
        <v>57</v>
      </c>
      <c r="C141" s="517" t="s">
        <v>541</v>
      </c>
      <c r="D141" s="529" t="s">
        <v>230</v>
      </c>
      <c r="E141" s="518">
        <v>1020</v>
      </c>
      <c r="F141" s="108">
        <v>2210</v>
      </c>
      <c r="G141" s="488">
        <v>10000</v>
      </c>
      <c r="H141" s="492">
        <v>10000</v>
      </c>
      <c r="I141" s="516"/>
    </row>
    <row r="142" spans="1:9" ht="37.5">
      <c r="A142" s="31"/>
      <c r="B142" s="497" t="s">
        <v>57</v>
      </c>
      <c r="C142" s="556" t="s">
        <v>607</v>
      </c>
      <c r="D142" s="529" t="s">
        <v>230</v>
      </c>
      <c r="E142" s="518">
        <v>1010</v>
      </c>
      <c r="F142" s="108">
        <v>2240</v>
      </c>
      <c r="G142" s="488">
        <v>10000</v>
      </c>
      <c r="H142" s="492">
        <v>10000</v>
      </c>
      <c r="I142" s="516"/>
    </row>
    <row r="143" spans="1:10" ht="93.75">
      <c r="A143" s="31"/>
      <c r="B143" s="497" t="s">
        <v>57</v>
      </c>
      <c r="C143" s="517" t="s">
        <v>533</v>
      </c>
      <c r="D143" s="493" t="s">
        <v>349</v>
      </c>
      <c r="E143" s="518">
        <v>6011</v>
      </c>
      <c r="F143" s="108">
        <v>2240</v>
      </c>
      <c r="G143" s="488">
        <v>37765</v>
      </c>
      <c r="H143" s="492">
        <v>37765</v>
      </c>
      <c r="I143" s="516"/>
      <c r="J143" s="147"/>
    </row>
    <row r="144" spans="1:9" ht="37.5">
      <c r="A144" s="31"/>
      <c r="B144" s="497" t="s">
        <v>57</v>
      </c>
      <c r="C144" s="517" t="s">
        <v>534</v>
      </c>
      <c r="D144" s="529" t="s">
        <v>230</v>
      </c>
      <c r="E144" s="518">
        <v>1020</v>
      </c>
      <c r="F144" s="499">
        <v>2210</v>
      </c>
      <c r="G144" s="488">
        <v>4200</v>
      </c>
      <c r="H144" s="492">
        <v>4200</v>
      </c>
      <c r="I144" s="516"/>
    </row>
    <row r="145" spans="1:9" ht="37.5">
      <c r="A145" s="31"/>
      <c r="B145" s="497" t="s">
        <v>57</v>
      </c>
      <c r="C145" s="517" t="s">
        <v>534</v>
      </c>
      <c r="D145" s="529" t="s">
        <v>230</v>
      </c>
      <c r="E145" s="518">
        <v>1020</v>
      </c>
      <c r="F145" s="499">
        <v>3110</v>
      </c>
      <c r="G145" s="488">
        <v>10800</v>
      </c>
      <c r="H145" s="492">
        <v>9150</v>
      </c>
      <c r="I145" s="516"/>
    </row>
    <row r="146" spans="1:9" ht="37.5">
      <c r="A146" s="31"/>
      <c r="B146" s="497" t="s">
        <v>57</v>
      </c>
      <c r="C146" s="517" t="s">
        <v>535</v>
      </c>
      <c r="D146" s="529" t="s">
        <v>230</v>
      </c>
      <c r="E146" s="518">
        <v>1010</v>
      </c>
      <c r="F146" s="108">
        <v>3110</v>
      </c>
      <c r="G146" s="488">
        <v>10000</v>
      </c>
      <c r="H146" s="492">
        <v>9150</v>
      </c>
      <c r="I146" s="516"/>
    </row>
    <row r="147" spans="1:10" ht="56.25">
      <c r="A147" s="31"/>
      <c r="B147" s="497" t="s">
        <v>57</v>
      </c>
      <c r="C147" s="517" t="s">
        <v>536</v>
      </c>
      <c r="D147" s="517" t="s">
        <v>240</v>
      </c>
      <c r="E147" s="518">
        <v>5031</v>
      </c>
      <c r="F147" s="108">
        <v>2210</v>
      </c>
      <c r="G147" s="488">
        <v>15000</v>
      </c>
      <c r="H147" s="492">
        <v>15000</v>
      </c>
      <c r="I147" s="516"/>
      <c r="J147" s="147"/>
    </row>
    <row r="148" spans="1:10" ht="56.25">
      <c r="A148" s="31"/>
      <c r="B148" s="497" t="s">
        <v>57</v>
      </c>
      <c r="C148" s="517" t="s">
        <v>537</v>
      </c>
      <c r="D148" s="493" t="s">
        <v>235</v>
      </c>
      <c r="E148" s="518">
        <v>1100</v>
      </c>
      <c r="F148" s="108">
        <v>2210</v>
      </c>
      <c r="G148" s="488">
        <v>10000</v>
      </c>
      <c r="H148" s="488">
        <v>9975.96</v>
      </c>
      <c r="I148" s="506"/>
      <c r="J148" s="513"/>
    </row>
    <row r="149" spans="1:9" ht="37.5">
      <c r="A149" s="31"/>
      <c r="B149" s="497" t="s">
        <v>57</v>
      </c>
      <c r="C149" s="505" t="s">
        <v>547</v>
      </c>
      <c r="D149" s="529" t="s">
        <v>230</v>
      </c>
      <c r="E149" s="518">
        <v>1010</v>
      </c>
      <c r="F149" s="108">
        <v>2210</v>
      </c>
      <c r="G149" s="488">
        <v>12000</v>
      </c>
      <c r="H149" s="492">
        <v>12000</v>
      </c>
      <c r="I149" s="516"/>
    </row>
    <row r="150" spans="1:9" ht="37.5">
      <c r="A150" s="31"/>
      <c r="B150" s="497" t="s">
        <v>57</v>
      </c>
      <c r="C150" s="505" t="s">
        <v>546</v>
      </c>
      <c r="D150" s="529" t="s">
        <v>230</v>
      </c>
      <c r="E150" s="518">
        <v>1010</v>
      </c>
      <c r="F150" s="108">
        <v>2210</v>
      </c>
      <c r="G150" s="488">
        <v>12000</v>
      </c>
      <c r="H150" s="492">
        <v>12000</v>
      </c>
      <c r="I150" s="516"/>
    </row>
    <row r="151" spans="1:9" ht="37.5">
      <c r="A151" s="31"/>
      <c r="B151" s="497" t="s">
        <v>57</v>
      </c>
      <c r="C151" s="517" t="s">
        <v>548</v>
      </c>
      <c r="D151" s="529" t="s">
        <v>230</v>
      </c>
      <c r="E151" s="518">
        <v>1020</v>
      </c>
      <c r="F151" s="108">
        <v>3110</v>
      </c>
      <c r="G151" s="488">
        <v>48235</v>
      </c>
      <c r="H151" s="492">
        <v>48000</v>
      </c>
      <c r="I151" s="516"/>
    </row>
    <row r="152" spans="1:9" ht="37.5">
      <c r="A152" s="31"/>
      <c r="B152" s="497" t="s">
        <v>57</v>
      </c>
      <c r="C152" s="517" t="s">
        <v>544</v>
      </c>
      <c r="D152" s="555" t="s">
        <v>230</v>
      </c>
      <c r="E152" s="518">
        <v>1020</v>
      </c>
      <c r="F152" s="108">
        <v>2210</v>
      </c>
      <c r="G152" s="488">
        <v>30000</v>
      </c>
      <c r="H152" s="492">
        <v>30000</v>
      </c>
      <c r="I152" s="516"/>
    </row>
    <row r="153" spans="1:9" ht="37.5">
      <c r="A153" s="31"/>
      <c r="B153" s="497" t="s">
        <v>57</v>
      </c>
      <c r="C153" s="505" t="s">
        <v>545</v>
      </c>
      <c r="D153" s="555" t="s">
        <v>230</v>
      </c>
      <c r="E153" s="518">
        <v>1010</v>
      </c>
      <c r="F153" s="108">
        <v>2210</v>
      </c>
      <c r="G153" s="488">
        <v>3000</v>
      </c>
      <c r="H153" s="492">
        <v>3000</v>
      </c>
      <c r="I153" s="516"/>
    </row>
    <row r="154" spans="1:9" ht="37.5">
      <c r="A154" s="31"/>
      <c r="B154" s="497" t="s">
        <v>57</v>
      </c>
      <c r="C154" s="505" t="s">
        <v>545</v>
      </c>
      <c r="D154" s="555" t="s">
        <v>230</v>
      </c>
      <c r="E154" s="518">
        <v>1010</v>
      </c>
      <c r="F154" s="108">
        <v>3110</v>
      </c>
      <c r="G154" s="488">
        <v>7000</v>
      </c>
      <c r="H154" s="492">
        <v>7000</v>
      </c>
      <c r="I154" s="516"/>
    </row>
    <row r="155" spans="1:9" ht="37.5">
      <c r="A155" s="31"/>
      <c r="B155" s="497" t="s">
        <v>57</v>
      </c>
      <c r="C155" s="505" t="s">
        <v>554</v>
      </c>
      <c r="D155" s="555" t="s">
        <v>230</v>
      </c>
      <c r="E155" s="518">
        <v>1010</v>
      </c>
      <c r="F155" s="108">
        <v>2210</v>
      </c>
      <c r="G155" s="488">
        <v>6000</v>
      </c>
      <c r="H155" s="492">
        <v>6000</v>
      </c>
      <c r="I155" s="516"/>
    </row>
    <row r="156" spans="1:9" ht="37.5">
      <c r="A156" s="31"/>
      <c r="B156" s="497" t="s">
        <v>57</v>
      </c>
      <c r="C156" s="505" t="s">
        <v>555</v>
      </c>
      <c r="D156" s="555" t="s">
        <v>230</v>
      </c>
      <c r="E156" s="518">
        <v>1010</v>
      </c>
      <c r="F156" s="108">
        <v>2210</v>
      </c>
      <c r="G156" s="488">
        <v>2000</v>
      </c>
      <c r="H156" s="492">
        <v>2000</v>
      </c>
      <c r="I156" s="516"/>
    </row>
    <row r="157" spans="1:10" ht="18.75">
      <c r="A157" s="31">
        <v>16</v>
      </c>
      <c r="B157" s="497" t="s">
        <v>57</v>
      </c>
      <c r="C157" s="517"/>
      <c r="D157" s="499"/>
      <c r="E157" s="108"/>
      <c r="F157" s="108"/>
      <c r="G157" s="488">
        <v>300000</v>
      </c>
      <c r="H157" s="488">
        <v>297240.95999999996</v>
      </c>
      <c r="I157" s="516"/>
      <c r="J157" s="147"/>
    </row>
    <row r="158" spans="1:10" ht="37.5">
      <c r="A158" s="31"/>
      <c r="B158" s="497" t="s">
        <v>59</v>
      </c>
      <c r="C158" s="517" t="s">
        <v>132</v>
      </c>
      <c r="D158" s="517" t="s">
        <v>278</v>
      </c>
      <c r="E158" s="518">
        <v>2010</v>
      </c>
      <c r="F158" s="108">
        <v>2610</v>
      </c>
      <c r="G158" s="488">
        <v>50000</v>
      </c>
      <c r="H158" s="492">
        <v>50000</v>
      </c>
      <c r="I158" s="516"/>
      <c r="J158" s="147"/>
    </row>
    <row r="159" spans="1:9" ht="37.5">
      <c r="A159" s="31"/>
      <c r="B159" s="497" t="s">
        <v>59</v>
      </c>
      <c r="C159" s="517" t="s">
        <v>133</v>
      </c>
      <c r="D159" s="529" t="s">
        <v>230</v>
      </c>
      <c r="E159" s="518">
        <v>1020</v>
      </c>
      <c r="F159" s="108">
        <v>2210</v>
      </c>
      <c r="G159" s="488">
        <v>20000</v>
      </c>
      <c r="H159" s="492">
        <v>19905</v>
      </c>
      <c r="I159" s="516"/>
    </row>
    <row r="160" spans="1:9" ht="37.5">
      <c r="A160" s="31"/>
      <c r="B160" s="497" t="s">
        <v>59</v>
      </c>
      <c r="C160" s="517" t="s">
        <v>134</v>
      </c>
      <c r="D160" s="529" t="s">
        <v>230</v>
      </c>
      <c r="E160" s="518">
        <v>1020</v>
      </c>
      <c r="F160" s="108">
        <v>2210</v>
      </c>
      <c r="G160" s="488">
        <v>10000</v>
      </c>
      <c r="H160" s="492">
        <v>10000</v>
      </c>
      <c r="I160" s="516"/>
    </row>
    <row r="161" spans="1:10" ht="37.5">
      <c r="A161" s="31"/>
      <c r="B161" s="497" t="s">
        <v>59</v>
      </c>
      <c r="C161" s="517" t="s">
        <v>135</v>
      </c>
      <c r="D161" s="517" t="s">
        <v>278</v>
      </c>
      <c r="E161" s="518">
        <v>2111</v>
      </c>
      <c r="F161" s="108">
        <v>2610</v>
      </c>
      <c r="G161" s="488">
        <v>15000</v>
      </c>
      <c r="H161" s="492">
        <v>15000</v>
      </c>
      <c r="I161" s="516"/>
      <c r="J161" s="147"/>
    </row>
    <row r="162" spans="1:10" ht="37.5">
      <c r="A162" s="31"/>
      <c r="B162" s="497" t="s">
        <v>59</v>
      </c>
      <c r="C162" s="517" t="s">
        <v>136</v>
      </c>
      <c r="D162" s="517" t="s">
        <v>278</v>
      </c>
      <c r="E162" s="518">
        <v>2010</v>
      </c>
      <c r="F162" s="108">
        <v>3210</v>
      </c>
      <c r="G162" s="488">
        <v>15000</v>
      </c>
      <c r="H162" s="492">
        <v>15000</v>
      </c>
      <c r="I162" s="516"/>
      <c r="J162" s="147"/>
    </row>
    <row r="163" spans="1:9" ht="37.5">
      <c r="A163" s="31"/>
      <c r="B163" s="497" t="s">
        <v>59</v>
      </c>
      <c r="C163" s="517" t="s">
        <v>137</v>
      </c>
      <c r="D163" s="529" t="s">
        <v>230</v>
      </c>
      <c r="E163" s="518">
        <v>1020</v>
      </c>
      <c r="F163" s="108">
        <v>2210</v>
      </c>
      <c r="G163" s="488">
        <v>15000</v>
      </c>
      <c r="H163" s="492">
        <v>14000</v>
      </c>
      <c r="I163" s="516"/>
    </row>
    <row r="164" spans="1:9" ht="37.5">
      <c r="A164" s="31"/>
      <c r="B164" s="497" t="s">
        <v>59</v>
      </c>
      <c r="C164" s="517" t="s">
        <v>138</v>
      </c>
      <c r="D164" s="529" t="s">
        <v>230</v>
      </c>
      <c r="E164" s="518">
        <v>1020</v>
      </c>
      <c r="F164" s="108">
        <v>2210</v>
      </c>
      <c r="G164" s="488">
        <v>15000</v>
      </c>
      <c r="H164" s="492">
        <v>15000</v>
      </c>
      <c r="I164" s="516"/>
    </row>
    <row r="165" spans="1:10" ht="37.5">
      <c r="A165" s="31"/>
      <c r="B165" s="497" t="s">
        <v>59</v>
      </c>
      <c r="C165" s="517" t="s">
        <v>139</v>
      </c>
      <c r="D165" s="517" t="s">
        <v>278</v>
      </c>
      <c r="E165" s="518">
        <v>2030</v>
      </c>
      <c r="F165" s="108">
        <v>3210</v>
      </c>
      <c r="G165" s="488">
        <v>10000</v>
      </c>
      <c r="H165" s="492">
        <v>10000</v>
      </c>
      <c r="I165" s="516"/>
      <c r="J165" s="147"/>
    </row>
    <row r="166" spans="1:9" ht="37.5">
      <c r="A166" s="31"/>
      <c r="B166" s="497" t="s">
        <v>59</v>
      </c>
      <c r="C166" s="517" t="s">
        <v>140</v>
      </c>
      <c r="D166" s="529" t="s">
        <v>230</v>
      </c>
      <c r="E166" s="518">
        <v>1010</v>
      </c>
      <c r="F166" s="108">
        <v>2210</v>
      </c>
      <c r="G166" s="488">
        <v>20000</v>
      </c>
      <c r="H166" s="492">
        <v>20000</v>
      </c>
      <c r="I166" s="516"/>
    </row>
    <row r="167" spans="1:9" ht="56.25">
      <c r="A167" s="31"/>
      <c r="B167" s="497" t="s">
        <v>59</v>
      </c>
      <c r="C167" s="517" t="s">
        <v>141</v>
      </c>
      <c r="D167" s="529" t="s">
        <v>230</v>
      </c>
      <c r="E167" s="518">
        <v>1020</v>
      </c>
      <c r="F167" s="108">
        <v>3110</v>
      </c>
      <c r="G167" s="488">
        <v>20000</v>
      </c>
      <c r="H167" s="492">
        <v>20000</v>
      </c>
      <c r="I167" s="516"/>
    </row>
    <row r="168" spans="1:10" ht="63.75" customHeight="1">
      <c r="A168" s="31"/>
      <c r="B168" s="497" t="s">
        <v>59</v>
      </c>
      <c r="C168" s="517" t="s">
        <v>481</v>
      </c>
      <c r="D168" s="493" t="s">
        <v>235</v>
      </c>
      <c r="E168" s="518">
        <v>4081</v>
      </c>
      <c r="F168" s="108">
        <v>2240</v>
      </c>
      <c r="G168" s="488">
        <v>15000</v>
      </c>
      <c r="H168" s="488">
        <v>15000</v>
      </c>
      <c r="I168" s="516"/>
      <c r="J168" s="147"/>
    </row>
    <row r="169" spans="1:10" ht="56.25">
      <c r="A169" s="31"/>
      <c r="B169" s="497" t="s">
        <v>59</v>
      </c>
      <c r="C169" s="517" t="s">
        <v>271</v>
      </c>
      <c r="D169" s="517" t="s">
        <v>597</v>
      </c>
      <c r="E169" s="518">
        <v>6011</v>
      </c>
      <c r="F169" s="108">
        <v>2240</v>
      </c>
      <c r="G169" s="488">
        <v>45000</v>
      </c>
      <c r="H169" s="492">
        <v>44483.05</v>
      </c>
      <c r="I169" s="516"/>
      <c r="J169" s="147"/>
    </row>
    <row r="170" spans="1:10" ht="56.25">
      <c r="A170" s="31"/>
      <c r="B170" s="534" t="s">
        <v>59</v>
      </c>
      <c r="C170" s="517" t="s">
        <v>200</v>
      </c>
      <c r="D170" s="517" t="s">
        <v>240</v>
      </c>
      <c r="E170" s="518">
        <v>5031</v>
      </c>
      <c r="F170" s="108">
        <v>2210</v>
      </c>
      <c r="G170" s="488">
        <v>32000</v>
      </c>
      <c r="H170" s="492">
        <v>32000</v>
      </c>
      <c r="I170" s="516"/>
      <c r="J170" s="147"/>
    </row>
    <row r="171" spans="1:10" ht="56.25">
      <c r="A171" s="31"/>
      <c r="B171" s="534" t="s">
        <v>59</v>
      </c>
      <c r="C171" s="517" t="s">
        <v>200</v>
      </c>
      <c r="D171" s="517" t="s">
        <v>240</v>
      </c>
      <c r="E171" s="518">
        <v>5031</v>
      </c>
      <c r="F171" s="108">
        <v>2240</v>
      </c>
      <c r="G171" s="488">
        <v>18000</v>
      </c>
      <c r="H171" s="492">
        <v>18000</v>
      </c>
      <c r="I171" s="516"/>
      <c r="J171" s="147"/>
    </row>
    <row r="172" spans="1:10" ht="37.5">
      <c r="A172" s="31">
        <v>17</v>
      </c>
      <c r="B172" s="497" t="s">
        <v>59</v>
      </c>
      <c r="C172" s="493"/>
      <c r="D172" s="499"/>
      <c r="E172" s="108"/>
      <c r="F172" s="108"/>
      <c r="G172" s="488">
        <v>300000</v>
      </c>
      <c r="H172" s="488">
        <v>298388.05</v>
      </c>
      <c r="I172" s="516"/>
      <c r="J172" s="147"/>
    </row>
    <row r="173" spans="1:10" ht="56.25">
      <c r="A173" s="31"/>
      <c r="B173" s="497" t="s">
        <v>60</v>
      </c>
      <c r="C173" s="517" t="s">
        <v>261</v>
      </c>
      <c r="D173" s="517" t="s">
        <v>278</v>
      </c>
      <c r="E173" s="518">
        <v>2111</v>
      </c>
      <c r="F173" s="108">
        <v>3210</v>
      </c>
      <c r="G173" s="488">
        <v>20000</v>
      </c>
      <c r="H173" s="492">
        <v>20000</v>
      </c>
      <c r="I173" s="516"/>
      <c r="J173" s="147"/>
    </row>
    <row r="174" spans="1:9" ht="37.5">
      <c r="A174" s="31"/>
      <c r="B174" s="497" t="s">
        <v>60</v>
      </c>
      <c r="C174" s="517" t="s">
        <v>305</v>
      </c>
      <c r="D174" s="529" t="s">
        <v>230</v>
      </c>
      <c r="E174" s="518">
        <v>1020</v>
      </c>
      <c r="F174" s="499">
        <v>2240</v>
      </c>
      <c r="G174" s="488">
        <v>20000</v>
      </c>
      <c r="H174" s="492">
        <v>20000</v>
      </c>
      <c r="I174" s="516"/>
    </row>
    <row r="175" spans="1:9" ht="37.5">
      <c r="A175" s="31"/>
      <c r="B175" s="497" t="s">
        <v>60</v>
      </c>
      <c r="C175" s="517" t="s">
        <v>305</v>
      </c>
      <c r="D175" s="529" t="s">
        <v>230</v>
      </c>
      <c r="E175" s="518">
        <v>1020</v>
      </c>
      <c r="F175" s="499">
        <v>3110</v>
      </c>
      <c r="G175" s="488">
        <v>10000</v>
      </c>
      <c r="H175" s="492">
        <v>10000</v>
      </c>
      <c r="I175" s="516"/>
    </row>
    <row r="176" spans="1:9" ht="37.5">
      <c r="A176" s="31"/>
      <c r="B176" s="497" t="s">
        <v>60</v>
      </c>
      <c r="C176" s="517" t="s">
        <v>550</v>
      </c>
      <c r="D176" s="529" t="s">
        <v>230</v>
      </c>
      <c r="E176" s="518">
        <v>1010</v>
      </c>
      <c r="F176" s="499">
        <v>2240</v>
      </c>
      <c r="G176" s="488">
        <v>60000</v>
      </c>
      <c r="H176" s="492">
        <v>60000</v>
      </c>
      <c r="I176" s="516"/>
    </row>
    <row r="177" spans="1:9" ht="37.5">
      <c r="A177" s="31"/>
      <c r="B177" s="497" t="s">
        <v>60</v>
      </c>
      <c r="C177" s="517" t="s">
        <v>550</v>
      </c>
      <c r="D177" s="529" t="s">
        <v>230</v>
      </c>
      <c r="E177" s="518">
        <v>1010</v>
      </c>
      <c r="F177" s="499">
        <v>2240</v>
      </c>
      <c r="G177" s="488">
        <v>40000</v>
      </c>
      <c r="H177" s="492">
        <v>39993</v>
      </c>
      <c r="I177" s="516"/>
    </row>
    <row r="178" spans="1:10" ht="56.25">
      <c r="A178" s="31"/>
      <c r="B178" s="497" t="s">
        <v>60</v>
      </c>
      <c r="C178" s="517" t="s">
        <v>264</v>
      </c>
      <c r="D178" s="495" t="s">
        <v>349</v>
      </c>
      <c r="E178" s="518">
        <v>6011</v>
      </c>
      <c r="F178" s="108">
        <v>2240</v>
      </c>
      <c r="G178" s="488">
        <v>50000</v>
      </c>
      <c r="H178" s="492">
        <v>50000</v>
      </c>
      <c r="I178" s="516"/>
      <c r="J178" s="147"/>
    </row>
    <row r="179" spans="1:10" ht="56.25">
      <c r="A179" s="31"/>
      <c r="B179" s="497" t="s">
        <v>60</v>
      </c>
      <c r="C179" s="517" t="s">
        <v>539</v>
      </c>
      <c r="D179" s="495" t="s">
        <v>349</v>
      </c>
      <c r="E179" s="518">
        <v>6011</v>
      </c>
      <c r="F179" s="108">
        <v>2240</v>
      </c>
      <c r="G179" s="488">
        <v>100000</v>
      </c>
      <c r="H179" s="492">
        <v>100000</v>
      </c>
      <c r="I179" s="516"/>
      <c r="J179" s="147"/>
    </row>
    <row r="180" spans="1:10" ht="37.5">
      <c r="A180" s="31">
        <v>18</v>
      </c>
      <c r="B180" s="497" t="s">
        <v>60</v>
      </c>
      <c r="C180" s="493"/>
      <c r="D180" s="493"/>
      <c r="E180" s="518"/>
      <c r="F180" s="499"/>
      <c r="G180" s="488">
        <v>300000</v>
      </c>
      <c r="H180" s="488">
        <v>299993</v>
      </c>
      <c r="I180" s="516"/>
      <c r="J180" s="147"/>
    </row>
    <row r="181" spans="1:10" ht="56.25">
      <c r="A181" s="31"/>
      <c r="B181" s="497" t="s">
        <v>61</v>
      </c>
      <c r="C181" s="517" t="s">
        <v>217</v>
      </c>
      <c r="D181" s="493" t="s">
        <v>235</v>
      </c>
      <c r="E181" s="518">
        <v>4082</v>
      </c>
      <c r="F181" s="108">
        <v>2240</v>
      </c>
      <c r="G181" s="488">
        <v>50000</v>
      </c>
      <c r="H181" s="488">
        <v>50000</v>
      </c>
      <c r="I181" s="516"/>
      <c r="J181" s="147"/>
    </row>
    <row r="182" spans="1:10" ht="93.75">
      <c r="A182" s="31"/>
      <c r="B182" s="497" t="s">
        <v>61</v>
      </c>
      <c r="C182" s="517" t="s">
        <v>415</v>
      </c>
      <c r="D182" s="493" t="s">
        <v>378</v>
      </c>
      <c r="E182" s="518">
        <v>7640</v>
      </c>
      <c r="F182" s="499">
        <v>3131</v>
      </c>
      <c r="G182" s="488">
        <v>100000</v>
      </c>
      <c r="H182" s="492">
        <v>100000</v>
      </c>
      <c r="I182" s="516"/>
      <c r="J182" s="147"/>
    </row>
    <row r="183" spans="1:10" ht="56.25">
      <c r="A183" s="31"/>
      <c r="B183" s="497" t="s">
        <v>61</v>
      </c>
      <c r="C183" s="517" t="s">
        <v>221</v>
      </c>
      <c r="D183" s="493" t="s">
        <v>240</v>
      </c>
      <c r="E183" s="518">
        <v>5031</v>
      </c>
      <c r="F183" s="499">
        <v>2210</v>
      </c>
      <c r="G183" s="488">
        <v>50000</v>
      </c>
      <c r="H183" s="492">
        <v>49340</v>
      </c>
      <c r="I183" s="516"/>
      <c r="J183" s="147"/>
    </row>
    <row r="184" spans="1:9" ht="37.5">
      <c r="A184" s="31"/>
      <c r="B184" s="497" t="s">
        <v>61</v>
      </c>
      <c r="C184" s="493" t="s">
        <v>608</v>
      </c>
      <c r="D184" s="529" t="s">
        <v>230</v>
      </c>
      <c r="E184" s="518">
        <v>1020</v>
      </c>
      <c r="F184" s="499">
        <v>2210</v>
      </c>
      <c r="G184" s="488">
        <v>30000</v>
      </c>
      <c r="H184" s="492">
        <v>30000</v>
      </c>
      <c r="I184" s="516"/>
    </row>
    <row r="185" spans="1:9" ht="37.5">
      <c r="A185" s="31"/>
      <c r="B185" s="497" t="s">
        <v>61</v>
      </c>
      <c r="C185" s="493" t="s">
        <v>608</v>
      </c>
      <c r="D185" s="529" t="s">
        <v>230</v>
      </c>
      <c r="E185" s="518">
        <v>1020</v>
      </c>
      <c r="F185" s="499">
        <v>3110</v>
      </c>
      <c r="G185" s="488">
        <v>10000</v>
      </c>
      <c r="H185" s="492">
        <v>9150</v>
      </c>
      <c r="I185" s="516"/>
    </row>
    <row r="186" spans="1:9" ht="37.5">
      <c r="A186" s="31"/>
      <c r="B186" s="497" t="s">
        <v>61</v>
      </c>
      <c r="C186" s="493" t="s">
        <v>609</v>
      </c>
      <c r="D186" s="529" t="s">
        <v>230</v>
      </c>
      <c r="E186" s="518">
        <v>1020</v>
      </c>
      <c r="F186" s="499">
        <v>2210</v>
      </c>
      <c r="G186" s="488">
        <v>10000</v>
      </c>
      <c r="H186" s="492">
        <v>9999</v>
      </c>
      <c r="I186" s="516"/>
    </row>
    <row r="187" spans="1:9" ht="37.5">
      <c r="A187" s="31"/>
      <c r="B187" s="497" t="s">
        <v>61</v>
      </c>
      <c r="C187" s="493" t="s">
        <v>219</v>
      </c>
      <c r="D187" s="529" t="s">
        <v>230</v>
      </c>
      <c r="E187" s="518">
        <v>1010</v>
      </c>
      <c r="F187" s="108">
        <v>2240</v>
      </c>
      <c r="G187" s="488">
        <v>50000</v>
      </c>
      <c r="H187" s="492">
        <v>50000</v>
      </c>
      <c r="I187" s="516"/>
    </row>
    <row r="188" spans="1:10" ht="18.75">
      <c r="A188" s="31">
        <v>19</v>
      </c>
      <c r="B188" s="497" t="s">
        <v>61</v>
      </c>
      <c r="C188" s="493"/>
      <c r="D188" s="518"/>
      <c r="E188" s="518"/>
      <c r="F188" s="108"/>
      <c r="G188" s="488">
        <v>300000</v>
      </c>
      <c r="H188" s="488">
        <v>298489</v>
      </c>
      <c r="I188" s="516"/>
      <c r="J188" s="147"/>
    </row>
    <row r="189" spans="1:9" ht="75">
      <c r="A189" s="31"/>
      <c r="B189" s="497" t="s">
        <v>72</v>
      </c>
      <c r="C189" s="493" t="s">
        <v>610</v>
      </c>
      <c r="D189" s="529" t="s">
        <v>230</v>
      </c>
      <c r="E189" s="518">
        <v>1020</v>
      </c>
      <c r="F189" s="499">
        <v>2210</v>
      </c>
      <c r="G189" s="488">
        <v>6500</v>
      </c>
      <c r="H189" s="492">
        <v>6500</v>
      </c>
      <c r="I189" s="516"/>
    </row>
    <row r="190" spans="1:10" ht="56.25">
      <c r="A190" s="31"/>
      <c r="B190" s="497" t="s">
        <v>72</v>
      </c>
      <c r="C190" s="493" t="s">
        <v>611</v>
      </c>
      <c r="D190" s="493" t="s">
        <v>349</v>
      </c>
      <c r="E190" s="518">
        <v>6011</v>
      </c>
      <c r="F190" s="108">
        <v>2240</v>
      </c>
      <c r="G190" s="488">
        <v>15500</v>
      </c>
      <c r="H190" s="492">
        <v>15452.2</v>
      </c>
      <c r="I190" s="516"/>
      <c r="J190" s="147"/>
    </row>
    <row r="191" spans="1:10" ht="56.25">
      <c r="A191" s="31"/>
      <c r="B191" s="497" t="s">
        <v>72</v>
      </c>
      <c r="C191" s="493" t="s">
        <v>612</v>
      </c>
      <c r="D191" s="517" t="s">
        <v>274</v>
      </c>
      <c r="E191" s="518">
        <v>3105</v>
      </c>
      <c r="F191" s="108">
        <v>3110</v>
      </c>
      <c r="G191" s="488">
        <v>13000</v>
      </c>
      <c r="H191" s="492">
        <v>13000</v>
      </c>
      <c r="I191" s="516"/>
      <c r="J191" s="147"/>
    </row>
    <row r="192" spans="1:9" ht="75">
      <c r="A192" s="31"/>
      <c r="B192" s="497" t="s">
        <v>72</v>
      </c>
      <c r="C192" s="493" t="s">
        <v>610</v>
      </c>
      <c r="D192" s="529" t="s">
        <v>230</v>
      </c>
      <c r="E192" s="518">
        <v>1020</v>
      </c>
      <c r="F192" s="499">
        <v>3110</v>
      </c>
      <c r="G192" s="488">
        <v>15000</v>
      </c>
      <c r="H192" s="492">
        <v>15000</v>
      </c>
      <c r="I192" s="516"/>
    </row>
    <row r="193" spans="1:9" ht="56.25">
      <c r="A193" s="31"/>
      <c r="B193" s="497" t="s">
        <v>72</v>
      </c>
      <c r="C193" s="493" t="s">
        <v>613</v>
      </c>
      <c r="D193" s="529" t="s">
        <v>230</v>
      </c>
      <c r="E193" s="518">
        <v>1020</v>
      </c>
      <c r="F193" s="108">
        <v>3110</v>
      </c>
      <c r="G193" s="488">
        <v>16000</v>
      </c>
      <c r="H193" s="492">
        <v>15990</v>
      </c>
      <c r="I193" s="516"/>
    </row>
    <row r="194" spans="1:9" ht="37.5">
      <c r="A194" s="31"/>
      <c r="B194" s="503" t="s">
        <v>72</v>
      </c>
      <c r="C194" s="493" t="s">
        <v>614</v>
      </c>
      <c r="D194" s="529" t="s">
        <v>230</v>
      </c>
      <c r="E194" s="518">
        <v>1010</v>
      </c>
      <c r="F194" s="108">
        <v>2210</v>
      </c>
      <c r="G194" s="488">
        <v>20100</v>
      </c>
      <c r="H194" s="492">
        <v>20100</v>
      </c>
      <c r="I194" s="516"/>
    </row>
    <row r="195" spans="1:9" ht="56.25">
      <c r="A195" s="31"/>
      <c r="B195" s="503" t="s">
        <v>72</v>
      </c>
      <c r="C195" s="493" t="s">
        <v>615</v>
      </c>
      <c r="D195" s="529" t="s">
        <v>230</v>
      </c>
      <c r="E195" s="518">
        <v>1090</v>
      </c>
      <c r="F195" s="108">
        <v>2210</v>
      </c>
      <c r="G195" s="488">
        <v>15000</v>
      </c>
      <c r="H195" s="492">
        <v>14999</v>
      </c>
      <c r="I195" s="516"/>
    </row>
    <row r="196" spans="1:10" ht="56.25">
      <c r="A196" s="31"/>
      <c r="B196" s="503" t="s">
        <v>72</v>
      </c>
      <c r="C196" s="493" t="s">
        <v>616</v>
      </c>
      <c r="D196" s="493" t="s">
        <v>349</v>
      </c>
      <c r="E196" s="518">
        <v>6011</v>
      </c>
      <c r="F196" s="108">
        <v>2240</v>
      </c>
      <c r="G196" s="488">
        <v>15500</v>
      </c>
      <c r="H196" s="492">
        <v>15500</v>
      </c>
      <c r="I196" s="516"/>
      <c r="J196" s="147"/>
    </row>
    <row r="197" spans="1:9" ht="56.25">
      <c r="A197" s="31"/>
      <c r="B197" s="497" t="s">
        <v>72</v>
      </c>
      <c r="C197" s="493" t="s">
        <v>617</v>
      </c>
      <c r="D197" s="529" t="s">
        <v>230</v>
      </c>
      <c r="E197" s="518">
        <v>1020</v>
      </c>
      <c r="F197" s="108">
        <v>2240</v>
      </c>
      <c r="G197" s="488">
        <v>10000</v>
      </c>
      <c r="H197" s="492">
        <v>9995.83</v>
      </c>
      <c r="I197" s="516"/>
    </row>
    <row r="198" spans="1:9" ht="37.5">
      <c r="A198" s="31"/>
      <c r="B198" s="497" t="s">
        <v>72</v>
      </c>
      <c r="C198" s="493" t="s">
        <v>618</v>
      </c>
      <c r="D198" s="529" t="s">
        <v>230</v>
      </c>
      <c r="E198" s="518">
        <v>1020</v>
      </c>
      <c r="F198" s="499">
        <v>2210</v>
      </c>
      <c r="G198" s="488">
        <v>35402</v>
      </c>
      <c r="H198" s="492">
        <v>35340</v>
      </c>
      <c r="I198" s="516"/>
    </row>
    <row r="199" spans="1:9" ht="37.5">
      <c r="A199" s="31"/>
      <c r="B199" s="497" t="s">
        <v>72</v>
      </c>
      <c r="C199" s="493" t="s">
        <v>618</v>
      </c>
      <c r="D199" s="529" t="s">
        <v>230</v>
      </c>
      <c r="E199" s="518">
        <v>1020</v>
      </c>
      <c r="F199" s="499">
        <v>2240</v>
      </c>
      <c r="G199" s="488">
        <v>17998</v>
      </c>
      <c r="H199" s="492">
        <v>17998</v>
      </c>
      <c r="I199" s="516"/>
    </row>
    <row r="200" spans="1:10" ht="56.25">
      <c r="A200" s="31"/>
      <c r="B200" s="497" t="s">
        <v>72</v>
      </c>
      <c r="C200" s="493" t="s">
        <v>619</v>
      </c>
      <c r="D200" s="493" t="s">
        <v>349</v>
      </c>
      <c r="E200" s="518">
        <v>6011</v>
      </c>
      <c r="F200" s="108">
        <v>2240</v>
      </c>
      <c r="G200" s="488">
        <v>100000</v>
      </c>
      <c r="H200" s="492">
        <v>91140.4</v>
      </c>
      <c r="I200" s="516"/>
      <c r="J200" s="147"/>
    </row>
    <row r="201" spans="1:10" ht="75">
      <c r="A201" s="31"/>
      <c r="B201" s="497" t="s">
        <v>72</v>
      </c>
      <c r="C201" s="493" t="s">
        <v>620</v>
      </c>
      <c r="D201" s="517" t="s">
        <v>274</v>
      </c>
      <c r="E201" s="518">
        <v>3104</v>
      </c>
      <c r="F201" s="108">
        <v>3110</v>
      </c>
      <c r="G201" s="488">
        <v>20000</v>
      </c>
      <c r="H201" s="492">
        <v>20000</v>
      </c>
      <c r="I201" s="516"/>
      <c r="J201" s="147"/>
    </row>
    <row r="202" spans="1:10" ht="18.75">
      <c r="A202" s="31">
        <v>20</v>
      </c>
      <c r="B202" s="497" t="s">
        <v>72</v>
      </c>
      <c r="C202" s="493"/>
      <c r="D202" s="518"/>
      <c r="E202" s="518"/>
      <c r="F202" s="108"/>
      <c r="G202" s="488">
        <v>300000</v>
      </c>
      <c r="H202" s="488">
        <v>291015.43</v>
      </c>
      <c r="I202" s="516"/>
      <c r="J202" s="147"/>
    </row>
    <row r="203" spans="1:10" ht="56.25" customHeight="1">
      <c r="A203" s="31"/>
      <c r="B203" s="497" t="s">
        <v>63</v>
      </c>
      <c r="C203" s="493" t="s">
        <v>487</v>
      </c>
      <c r="D203" s="493" t="s">
        <v>349</v>
      </c>
      <c r="E203" s="518">
        <v>6011</v>
      </c>
      <c r="F203" s="108">
        <v>2240</v>
      </c>
      <c r="G203" s="488">
        <v>270000</v>
      </c>
      <c r="H203" s="492">
        <v>269967.23</v>
      </c>
      <c r="I203" s="516"/>
      <c r="J203" s="147"/>
    </row>
    <row r="204" spans="1:10" ht="75">
      <c r="A204" s="31"/>
      <c r="B204" s="497" t="s">
        <v>63</v>
      </c>
      <c r="C204" s="493" t="s">
        <v>488</v>
      </c>
      <c r="D204" s="493" t="s">
        <v>598</v>
      </c>
      <c r="E204" s="518">
        <v>6030</v>
      </c>
      <c r="F204" s="108">
        <v>2210</v>
      </c>
      <c r="G204" s="488">
        <v>30000</v>
      </c>
      <c r="H204" s="492">
        <v>30000</v>
      </c>
      <c r="I204" s="516"/>
      <c r="J204" s="147"/>
    </row>
    <row r="205" spans="1:10" ht="37.5">
      <c r="A205" s="31">
        <v>21</v>
      </c>
      <c r="B205" s="497" t="s">
        <v>63</v>
      </c>
      <c r="C205" s="493"/>
      <c r="D205" s="518"/>
      <c r="E205" s="518"/>
      <c r="F205" s="108"/>
      <c r="G205" s="488">
        <v>300000</v>
      </c>
      <c r="H205" s="488">
        <v>299967.23</v>
      </c>
      <c r="I205" s="516"/>
      <c r="J205" s="147"/>
    </row>
    <row r="206" spans="1:10" ht="37.5">
      <c r="A206" s="31"/>
      <c r="B206" s="497" t="s">
        <v>62</v>
      </c>
      <c r="C206" s="497" t="s">
        <v>621</v>
      </c>
      <c r="D206" s="517" t="s">
        <v>278</v>
      </c>
      <c r="E206" s="518">
        <v>2010</v>
      </c>
      <c r="F206" s="108">
        <v>3210</v>
      </c>
      <c r="G206" s="488">
        <v>120000</v>
      </c>
      <c r="H206" s="492">
        <v>120000</v>
      </c>
      <c r="I206" s="516"/>
      <c r="J206" s="147"/>
    </row>
    <row r="207" spans="1:10" ht="37.5">
      <c r="A207" s="31"/>
      <c r="B207" s="497" t="s">
        <v>62</v>
      </c>
      <c r="C207" s="497" t="s">
        <v>306</v>
      </c>
      <c r="D207" s="517" t="s">
        <v>278</v>
      </c>
      <c r="E207" s="499">
        <v>2111</v>
      </c>
      <c r="F207" s="108">
        <v>2610</v>
      </c>
      <c r="G207" s="488">
        <v>45000</v>
      </c>
      <c r="H207" s="492">
        <v>44999.99</v>
      </c>
      <c r="I207" s="506"/>
      <c r="J207" s="147"/>
    </row>
    <row r="208" spans="1:10" ht="37.5">
      <c r="A208" s="31"/>
      <c r="B208" s="497" t="s">
        <v>62</v>
      </c>
      <c r="C208" s="497" t="s">
        <v>307</v>
      </c>
      <c r="D208" s="517" t="s">
        <v>278</v>
      </c>
      <c r="E208" s="499">
        <v>2010</v>
      </c>
      <c r="F208" s="108">
        <v>2610</v>
      </c>
      <c r="G208" s="488">
        <v>50000</v>
      </c>
      <c r="H208" s="492">
        <v>50000</v>
      </c>
      <c r="I208" s="516"/>
      <c r="J208" s="147"/>
    </row>
    <row r="209" spans="1:9" ht="37.5">
      <c r="A209" s="31"/>
      <c r="B209" s="497" t="s">
        <v>62</v>
      </c>
      <c r="C209" s="497" t="s">
        <v>308</v>
      </c>
      <c r="D209" s="529" t="s">
        <v>230</v>
      </c>
      <c r="E209" s="501">
        <v>1010</v>
      </c>
      <c r="F209" s="108">
        <v>2210</v>
      </c>
      <c r="G209" s="488">
        <v>20000</v>
      </c>
      <c r="H209" s="492">
        <v>20000</v>
      </c>
      <c r="I209" s="516"/>
    </row>
    <row r="210" spans="1:9" ht="37.5">
      <c r="A210" s="31"/>
      <c r="B210" s="497" t="s">
        <v>62</v>
      </c>
      <c r="C210" s="505" t="s">
        <v>309</v>
      </c>
      <c r="D210" s="529" t="s">
        <v>230</v>
      </c>
      <c r="E210" s="501">
        <v>1020</v>
      </c>
      <c r="F210" s="108">
        <v>2210</v>
      </c>
      <c r="G210" s="488">
        <v>20000</v>
      </c>
      <c r="H210" s="492">
        <v>19980</v>
      </c>
      <c r="I210" s="516"/>
    </row>
    <row r="211" spans="1:9" ht="37.5">
      <c r="A211" s="31"/>
      <c r="B211" s="497" t="s">
        <v>62</v>
      </c>
      <c r="C211" s="505" t="s">
        <v>310</v>
      </c>
      <c r="D211" s="529" t="s">
        <v>230</v>
      </c>
      <c r="E211" s="501">
        <v>1020</v>
      </c>
      <c r="F211" s="108">
        <v>2210</v>
      </c>
      <c r="G211" s="488">
        <v>15000</v>
      </c>
      <c r="H211" s="492">
        <v>15000</v>
      </c>
      <c r="I211" s="516"/>
    </row>
    <row r="212" spans="1:9" ht="37.5">
      <c r="A212" s="31"/>
      <c r="B212" s="497" t="s">
        <v>62</v>
      </c>
      <c r="C212" s="497" t="s">
        <v>311</v>
      </c>
      <c r="D212" s="529" t="s">
        <v>230</v>
      </c>
      <c r="E212" s="501">
        <v>1020</v>
      </c>
      <c r="F212" s="108">
        <v>2240</v>
      </c>
      <c r="G212" s="488">
        <v>30000</v>
      </c>
      <c r="H212" s="492">
        <v>29993.82</v>
      </c>
      <c r="I212" s="516"/>
    </row>
    <row r="213" spans="1:10" ht="37.5">
      <c r="A213" s="31">
        <v>22</v>
      </c>
      <c r="B213" s="497" t="s">
        <v>62</v>
      </c>
      <c r="C213" s="493"/>
      <c r="D213" s="499"/>
      <c r="E213" s="108"/>
      <c r="F213" s="108"/>
      <c r="G213" s="488">
        <v>300000</v>
      </c>
      <c r="H213" s="488">
        <v>299973.81</v>
      </c>
      <c r="I213" s="516"/>
      <c r="J213" s="147"/>
    </row>
    <row r="214" spans="1:10" ht="75">
      <c r="A214" s="31"/>
      <c r="B214" s="497" t="s">
        <v>67</v>
      </c>
      <c r="C214" s="493" t="s">
        <v>335</v>
      </c>
      <c r="D214" s="493" t="s">
        <v>240</v>
      </c>
      <c r="E214" s="518">
        <v>5062</v>
      </c>
      <c r="F214" s="108">
        <v>2282</v>
      </c>
      <c r="G214" s="488">
        <v>300000</v>
      </c>
      <c r="H214" s="492">
        <v>300000</v>
      </c>
      <c r="I214" s="516"/>
      <c r="J214" s="147"/>
    </row>
    <row r="215" spans="1:10" ht="37.5">
      <c r="A215" s="31">
        <v>23</v>
      </c>
      <c r="B215" s="497" t="s">
        <v>67</v>
      </c>
      <c r="C215" s="493"/>
      <c r="D215" s="499"/>
      <c r="E215" s="108"/>
      <c r="F215" s="108"/>
      <c r="G215" s="488">
        <v>300000</v>
      </c>
      <c r="H215" s="488">
        <v>300000</v>
      </c>
      <c r="I215" s="516"/>
      <c r="J215" s="147"/>
    </row>
    <row r="216" spans="1:9" ht="37.5">
      <c r="A216" s="31"/>
      <c r="B216" s="497" t="s">
        <v>68</v>
      </c>
      <c r="C216" s="493" t="s">
        <v>168</v>
      </c>
      <c r="D216" s="529" t="s">
        <v>230</v>
      </c>
      <c r="E216" s="518">
        <v>1010</v>
      </c>
      <c r="F216" s="108">
        <v>3110</v>
      </c>
      <c r="G216" s="488">
        <v>30000</v>
      </c>
      <c r="H216" s="492">
        <v>30000</v>
      </c>
      <c r="I216" s="516"/>
    </row>
    <row r="217" spans="1:9" ht="37.5">
      <c r="A217" s="31"/>
      <c r="B217" s="497" t="s">
        <v>68</v>
      </c>
      <c r="C217" s="493" t="s">
        <v>169</v>
      </c>
      <c r="D217" s="529" t="s">
        <v>230</v>
      </c>
      <c r="E217" s="518">
        <v>1010</v>
      </c>
      <c r="F217" s="108">
        <v>2210</v>
      </c>
      <c r="G217" s="488">
        <v>30000</v>
      </c>
      <c r="H217" s="492">
        <v>29920</v>
      </c>
      <c r="I217" s="516"/>
    </row>
    <row r="218" spans="1:9" ht="56.25">
      <c r="A218" s="31"/>
      <c r="B218" s="497" t="s">
        <v>68</v>
      </c>
      <c r="C218" s="493" t="s">
        <v>170</v>
      </c>
      <c r="D218" s="529" t="s">
        <v>230</v>
      </c>
      <c r="E218" s="518">
        <v>1010</v>
      </c>
      <c r="F218" s="499">
        <v>2210</v>
      </c>
      <c r="G218" s="488">
        <v>15000</v>
      </c>
      <c r="H218" s="492">
        <v>15000</v>
      </c>
      <c r="I218" s="516"/>
    </row>
    <row r="219" spans="1:10" ht="37.5">
      <c r="A219" s="31"/>
      <c r="B219" s="497" t="s">
        <v>68</v>
      </c>
      <c r="C219" s="493" t="s">
        <v>171</v>
      </c>
      <c r="D219" s="517" t="s">
        <v>276</v>
      </c>
      <c r="E219" s="518">
        <v>2010</v>
      </c>
      <c r="F219" s="108">
        <v>3210</v>
      </c>
      <c r="G219" s="488">
        <v>15000</v>
      </c>
      <c r="H219" s="492">
        <v>15000</v>
      </c>
      <c r="I219" s="516"/>
      <c r="J219" s="147"/>
    </row>
    <row r="220" spans="1:10" ht="37.5">
      <c r="A220" s="31"/>
      <c r="B220" s="497" t="s">
        <v>68</v>
      </c>
      <c r="C220" s="493" t="s">
        <v>172</v>
      </c>
      <c r="D220" s="517" t="s">
        <v>276</v>
      </c>
      <c r="E220" s="518">
        <v>2111</v>
      </c>
      <c r="F220" s="108">
        <v>2610</v>
      </c>
      <c r="G220" s="488">
        <v>20000</v>
      </c>
      <c r="H220" s="492">
        <v>20000</v>
      </c>
      <c r="I220" s="516"/>
      <c r="J220" s="147"/>
    </row>
    <row r="221" spans="1:10" ht="56.25">
      <c r="A221" s="31"/>
      <c r="B221" s="497" t="s">
        <v>68</v>
      </c>
      <c r="C221" s="493" t="s">
        <v>173</v>
      </c>
      <c r="D221" s="517" t="s">
        <v>276</v>
      </c>
      <c r="E221" s="518">
        <v>2111</v>
      </c>
      <c r="F221" s="108">
        <v>2610</v>
      </c>
      <c r="G221" s="488">
        <v>10000</v>
      </c>
      <c r="H221" s="492">
        <v>10000</v>
      </c>
      <c r="I221" s="516"/>
      <c r="J221" s="147"/>
    </row>
    <row r="222" spans="1:10" ht="56.25">
      <c r="A222" s="31"/>
      <c r="B222" s="497" t="s">
        <v>68</v>
      </c>
      <c r="C222" s="493" t="s">
        <v>174</v>
      </c>
      <c r="D222" s="493" t="s">
        <v>240</v>
      </c>
      <c r="E222" s="518">
        <v>5033</v>
      </c>
      <c r="F222" s="108">
        <v>2210</v>
      </c>
      <c r="G222" s="488">
        <v>10000</v>
      </c>
      <c r="H222" s="492">
        <v>10000</v>
      </c>
      <c r="I222" s="516"/>
      <c r="J222" s="147"/>
    </row>
    <row r="223" spans="1:10" ht="56.25">
      <c r="A223" s="31"/>
      <c r="B223" s="497" t="s">
        <v>68</v>
      </c>
      <c r="C223" s="493" t="s">
        <v>585</v>
      </c>
      <c r="D223" s="517" t="s">
        <v>276</v>
      </c>
      <c r="E223" s="501">
        <v>2010</v>
      </c>
      <c r="F223" s="108">
        <v>2610</v>
      </c>
      <c r="G223" s="488">
        <v>30000</v>
      </c>
      <c r="H223" s="492">
        <v>30000</v>
      </c>
      <c r="I223" s="516"/>
      <c r="J223" s="147"/>
    </row>
    <row r="224" spans="1:10" ht="45.75" customHeight="1">
      <c r="A224" s="31"/>
      <c r="B224" s="497" t="s">
        <v>68</v>
      </c>
      <c r="C224" s="493" t="s">
        <v>176</v>
      </c>
      <c r="D224" s="517" t="s">
        <v>276</v>
      </c>
      <c r="E224" s="501">
        <v>2010</v>
      </c>
      <c r="F224" s="108">
        <v>2610</v>
      </c>
      <c r="G224" s="488">
        <v>20000</v>
      </c>
      <c r="H224" s="492">
        <v>20000</v>
      </c>
      <c r="I224" s="516"/>
      <c r="J224" s="147"/>
    </row>
    <row r="225" spans="1:9" ht="56.25">
      <c r="A225" s="31"/>
      <c r="B225" s="497" t="s">
        <v>68</v>
      </c>
      <c r="C225" s="493" t="s">
        <v>170</v>
      </c>
      <c r="D225" s="529" t="s">
        <v>230</v>
      </c>
      <c r="E225" s="518">
        <v>1010</v>
      </c>
      <c r="F225" s="499">
        <v>3110</v>
      </c>
      <c r="G225" s="488">
        <v>15000</v>
      </c>
      <c r="H225" s="492">
        <v>15000</v>
      </c>
      <c r="I225" s="516"/>
    </row>
    <row r="226" spans="1:9" ht="37.5">
      <c r="A226" s="31"/>
      <c r="B226" s="497" t="s">
        <v>68</v>
      </c>
      <c r="C226" s="493" t="s">
        <v>177</v>
      </c>
      <c r="D226" s="529" t="s">
        <v>230</v>
      </c>
      <c r="E226" s="518">
        <v>1020</v>
      </c>
      <c r="F226" s="108">
        <v>2240</v>
      </c>
      <c r="G226" s="488">
        <v>40000</v>
      </c>
      <c r="H226" s="492">
        <v>39904.8</v>
      </c>
      <c r="I226" s="516"/>
    </row>
    <row r="227" spans="1:9" ht="37.5">
      <c r="A227" s="31"/>
      <c r="B227" s="497" t="s">
        <v>68</v>
      </c>
      <c r="C227" s="493" t="s">
        <v>178</v>
      </c>
      <c r="D227" s="529" t="s">
        <v>230</v>
      </c>
      <c r="E227" s="518">
        <v>1110</v>
      </c>
      <c r="F227" s="499">
        <v>2210</v>
      </c>
      <c r="G227" s="488">
        <v>8260</v>
      </c>
      <c r="H227" s="492">
        <v>8260</v>
      </c>
      <c r="I227" s="516"/>
    </row>
    <row r="228" spans="1:10" ht="56.25">
      <c r="A228" s="31"/>
      <c r="B228" s="497" t="s">
        <v>68</v>
      </c>
      <c r="C228" s="493" t="s">
        <v>179</v>
      </c>
      <c r="D228" s="493" t="s">
        <v>235</v>
      </c>
      <c r="E228" s="518">
        <v>4030</v>
      </c>
      <c r="F228" s="108">
        <v>3110</v>
      </c>
      <c r="G228" s="488">
        <v>10000</v>
      </c>
      <c r="H228" s="488">
        <v>10000</v>
      </c>
      <c r="I228" s="516"/>
      <c r="J228" s="147"/>
    </row>
    <row r="229" spans="1:10" ht="37.5">
      <c r="A229" s="31"/>
      <c r="B229" s="497" t="s">
        <v>68</v>
      </c>
      <c r="C229" s="493" t="s">
        <v>180</v>
      </c>
      <c r="D229" s="517" t="s">
        <v>276</v>
      </c>
      <c r="E229" s="518">
        <v>2111</v>
      </c>
      <c r="F229" s="108">
        <v>2610</v>
      </c>
      <c r="G229" s="488">
        <v>15000</v>
      </c>
      <c r="H229" s="492">
        <v>15000</v>
      </c>
      <c r="I229" s="516"/>
      <c r="J229" s="147"/>
    </row>
    <row r="230" spans="1:9" ht="37.5">
      <c r="A230" s="31"/>
      <c r="B230" s="497" t="s">
        <v>68</v>
      </c>
      <c r="C230" s="493" t="s">
        <v>178</v>
      </c>
      <c r="D230" s="529" t="s">
        <v>230</v>
      </c>
      <c r="E230" s="518">
        <v>1110</v>
      </c>
      <c r="F230" s="499">
        <v>3110</v>
      </c>
      <c r="G230" s="488">
        <v>31740</v>
      </c>
      <c r="H230" s="492">
        <v>31740</v>
      </c>
      <c r="I230" s="516"/>
    </row>
    <row r="231" spans="1:10" ht="37.5">
      <c r="A231" s="31">
        <v>24</v>
      </c>
      <c r="B231" s="497" t="s">
        <v>68</v>
      </c>
      <c r="C231" s="493"/>
      <c r="D231" s="499"/>
      <c r="E231" s="108"/>
      <c r="F231" s="108"/>
      <c r="G231" s="488">
        <v>300000</v>
      </c>
      <c r="H231" s="488">
        <v>299824.8</v>
      </c>
      <c r="I231" s="516"/>
      <c r="J231" s="147"/>
    </row>
    <row r="232" spans="1:10" ht="56.25">
      <c r="A232" s="31"/>
      <c r="B232" s="497" t="s">
        <v>69</v>
      </c>
      <c r="C232" s="493" t="s">
        <v>461</v>
      </c>
      <c r="D232" s="495" t="s">
        <v>274</v>
      </c>
      <c r="E232" s="501">
        <v>3104</v>
      </c>
      <c r="F232" s="108">
        <v>3110</v>
      </c>
      <c r="G232" s="488">
        <v>15000</v>
      </c>
      <c r="H232" s="492">
        <v>15000</v>
      </c>
      <c r="I232" s="516"/>
      <c r="J232" s="147"/>
    </row>
    <row r="233" spans="1:9" ht="37.5">
      <c r="A233" s="31"/>
      <c r="B233" s="497" t="s">
        <v>69</v>
      </c>
      <c r="C233" s="493" t="s">
        <v>86</v>
      </c>
      <c r="D233" s="529" t="s">
        <v>230</v>
      </c>
      <c r="E233" s="518">
        <v>1020</v>
      </c>
      <c r="F233" s="108">
        <v>3110</v>
      </c>
      <c r="G233" s="488">
        <v>10000</v>
      </c>
      <c r="H233" s="492">
        <v>10000</v>
      </c>
      <c r="I233" s="516"/>
    </row>
    <row r="234" spans="1:10" ht="56.25">
      <c r="A234" s="31"/>
      <c r="B234" s="497" t="s">
        <v>69</v>
      </c>
      <c r="C234" s="493" t="s">
        <v>87</v>
      </c>
      <c r="D234" s="529" t="s">
        <v>349</v>
      </c>
      <c r="E234" s="518">
        <v>6011</v>
      </c>
      <c r="F234" s="108">
        <v>2240</v>
      </c>
      <c r="G234" s="488">
        <v>65000</v>
      </c>
      <c r="H234" s="492"/>
      <c r="I234" s="506" t="s">
        <v>636</v>
      </c>
      <c r="J234" s="147"/>
    </row>
    <row r="235" spans="1:9" ht="37.5">
      <c r="A235" s="31"/>
      <c r="B235" s="497" t="s">
        <v>69</v>
      </c>
      <c r="C235" s="493" t="s">
        <v>95</v>
      </c>
      <c r="D235" s="529" t="s">
        <v>230</v>
      </c>
      <c r="E235" s="518">
        <v>1020</v>
      </c>
      <c r="F235" s="108">
        <v>2210</v>
      </c>
      <c r="G235" s="488">
        <v>30000</v>
      </c>
      <c r="H235" s="492">
        <v>30000</v>
      </c>
      <c r="I235" s="516"/>
    </row>
    <row r="236" spans="1:9" ht="37.5">
      <c r="A236" s="31"/>
      <c r="B236" s="497" t="s">
        <v>69</v>
      </c>
      <c r="C236" s="493" t="s">
        <v>96</v>
      </c>
      <c r="D236" s="529" t="s">
        <v>230</v>
      </c>
      <c r="E236" s="518">
        <v>1010</v>
      </c>
      <c r="F236" s="499">
        <v>2210</v>
      </c>
      <c r="G236" s="488">
        <v>11000</v>
      </c>
      <c r="H236" s="492">
        <v>9900</v>
      </c>
      <c r="I236" s="516"/>
    </row>
    <row r="237" spans="1:9" ht="37.5">
      <c r="A237" s="31"/>
      <c r="B237" s="497" t="s">
        <v>69</v>
      </c>
      <c r="C237" s="493" t="s">
        <v>96</v>
      </c>
      <c r="D237" s="529" t="s">
        <v>230</v>
      </c>
      <c r="E237" s="518">
        <v>1010</v>
      </c>
      <c r="F237" s="499">
        <v>3110</v>
      </c>
      <c r="G237" s="488">
        <v>19000</v>
      </c>
      <c r="H237" s="492">
        <v>18320</v>
      </c>
      <c r="I237" s="516"/>
    </row>
    <row r="238" spans="1:9" ht="37.5">
      <c r="A238" s="31"/>
      <c r="B238" s="497" t="s">
        <v>69</v>
      </c>
      <c r="C238" s="493" t="s">
        <v>97</v>
      </c>
      <c r="D238" s="529" t="s">
        <v>230</v>
      </c>
      <c r="E238" s="518">
        <v>1020</v>
      </c>
      <c r="F238" s="108">
        <v>2240</v>
      </c>
      <c r="G238" s="488">
        <v>30000</v>
      </c>
      <c r="H238" s="492">
        <v>29999.88</v>
      </c>
      <c r="I238" s="516"/>
    </row>
    <row r="239" spans="1:10" ht="56.25">
      <c r="A239" s="31"/>
      <c r="B239" s="497" t="s">
        <v>69</v>
      </c>
      <c r="C239" s="504" t="s">
        <v>587</v>
      </c>
      <c r="D239" s="502" t="s">
        <v>240</v>
      </c>
      <c r="E239" s="518">
        <v>5031</v>
      </c>
      <c r="F239" s="108">
        <v>3110</v>
      </c>
      <c r="G239" s="488">
        <v>20000</v>
      </c>
      <c r="H239" s="492">
        <v>20000</v>
      </c>
      <c r="I239" s="516"/>
      <c r="J239" s="147"/>
    </row>
    <row r="240" spans="1:10" ht="56.25">
      <c r="A240" s="31"/>
      <c r="B240" s="497" t="s">
        <v>69</v>
      </c>
      <c r="C240" s="493" t="s">
        <v>99</v>
      </c>
      <c r="D240" s="502" t="s">
        <v>235</v>
      </c>
      <c r="E240" s="501">
        <v>4030</v>
      </c>
      <c r="F240" s="108">
        <v>2210</v>
      </c>
      <c r="G240" s="488">
        <v>17910</v>
      </c>
      <c r="H240" s="488">
        <v>17910</v>
      </c>
      <c r="I240" s="516"/>
      <c r="J240" s="147"/>
    </row>
    <row r="241" spans="1:10" ht="56.25">
      <c r="A241" s="31"/>
      <c r="B241" s="497" t="s">
        <v>69</v>
      </c>
      <c r="C241" s="493" t="s">
        <v>99</v>
      </c>
      <c r="D241" s="502" t="s">
        <v>235</v>
      </c>
      <c r="E241" s="518">
        <v>4030</v>
      </c>
      <c r="F241" s="108">
        <v>3110</v>
      </c>
      <c r="G241" s="488">
        <v>12090</v>
      </c>
      <c r="H241" s="488">
        <v>12090</v>
      </c>
      <c r="I241" s="516"/>
      <c r="J241" s="147"/>
    </row>
    <row r="242" spans="1:10" ht="75">
      <c r="A242" s="31"/>
      <c r="B242" s="497" t="s">
        <v>69</v>
      </c>
      <c r="C242" s="493" t="s">
        <v>586</v>
      </c>
      <c r="D242" s="495" t="s">
        <v>276</v>
      </c>
      <c r="E242" s="518">
        <v>2111</v>
      </c>
      <c r="F242" s="108">
        <v>3210</v>
      </c>
      <c r="G242" s="488">
        <v>30000</v>
      </c>
      <c r="H242" s="492">
        <v>30000</v>
      </c>
      <c r="I242" s="516"/>
      <c r="J242" s="147"/>
    </row>
    <row r="243" spans="1:10" ht="56.25">
      <c r="A243" s="31"/>
      <c r="B243" s="497" t="s">
        <v>69</v>
      </c>
      <c r="C243" s="493" t="s">
        <v>101</v>
      </c>
      <c r="D243" s="495" t="s">
        <v>276</v>
      </c>
      <c r="E243" s="518">
        <v>2111</v>
      </c>
      <c r="F243" s="108">
        <v>2610</v>
      </c>
      <c r="G243" s="488">
        <v>20000</v>
      </c>
      <c r="H243" s="492">
        <v>20000</v>
      </c>
      <c r="I243" s="516"/>
      <c r="J243" s="147"/>
    </row>
    <row r="244" spans="1:10" ht="37.5">
      <c r="A244" s="31"/>
      <c r="B244" s="497" t="s">
        <v>69</v>
      </c>
      <c r="C244" s="493" t="s">
        <v>102</v>
      </c>
      <c r="D244" s="517" t="s">
        <v>276</v>
      </c>
      <c r="E244" s="499">
        <v>2111</v>
      </c>
      <c r="F244" s="108">
        <v>3210</v>
      </c>
      <c r="G244" s="488">
        <v>20000</v>
      </c>
      <c r="H244" s="492">
        <v>20000</v>
      </c>
      <c r="I244" s="516"/>
      <c r="J244" s="147"/>
    </row>
    <row r="245" spans="1:10" ht="37.5">
      <c r="A245" s="31">
        <v>25</v>
      </c>
      <c r="B245" s="497" t="s">
        <v>69</v>
      </c>
      <c r="C245" s="493"/>
      <c r="D245" s="495"/>
      <c r="E245" s="518"/>
      <c r="F245" s="108"/>
      <c r="G245" s="488">
        <v>300000</v>
      </c>
      <c r="H245" s="488">
        <v>233219.88</v>
      </c>
      <c r="I245" s="516"/>
      <c r="J245" s="147"/>
    </row>
    <row r="246" spans="1:9" ht="37.5">
      <c r="A246" s="31"/>
      <c r="B246" s="497" t="s">
        <v>64</v>
      </c>
      <c r="C246" s="517" t="s">
        <v>362</v>
      </c>
      <c r="D246" s="555" t="s">
        <v>230</v>
      </c>
      <c r="E246" s="501">
        <v>1020</v>
      </c>
      <c r="F246" s="539">
        <v>2240</v>
      </c>
      <c r="G246" s="488">
        <v>55000</v>
      </c>
      <c r="H246" s="492">
        <v>55000</v>
      </c>
      <c r="I246" s="516"/>
    </row>
    <row r="247" spans="1:9" ht="37.5">
      <c r="A247" s="31"/>
      <c r="B247" s="497" t="s">
        <v>64</v>
      </c>
      <c r="C247" s="517" t="s">
        <v>363</v>
      </c>
      <c r="D247" s="555" t="s">
        <v>230</v>
      </c>
      <c r="E247" s="499">
        <v>1010</v>
      </c>
      <c r="F247" s="539">
        <v>2240</v>
      </c>
      <c r="G247" s="488">
        <v>30000</v>
      </c>
      <c r="H247" s="492">
        <v>30000</v>
      </c>
      <c r="I247" s="516"/>
    </row>
    <row r="248" spans="1:9" ht="37.5">
      <c r="A248" s="31"/>
      <c r="B248" s="497" t="s">
        <v>64</v>
      </c>
      <c r="C248" s="517" t="s">
        <v>364</v>
      </c>
      <c r="D248" s="555" t="s">
        <v>230</v>
      </c>
      <c r="E248" s="499">
        <v>1010</v>
      </c>
      <c r="F248" s="539">
        <v>3110</v>
      </c>
      <c r="G248" s="488">
        <v>50000</v>
      </c>
      <c r="H248" s="492">
        <v>50000</v>
      </c>
      <c r="I248" s="516"/>
    </row>
    <row r="249" spans="1:10" ht="56.25">
      <c r="A249" s="31"/>
      <c r="B249" s="497" t="s">
        <v>64</v>
      </c>
      <c r="C249" s="517" t="s">
        <v>365</v>
      </c>
      <c r="D249" s="502" t="s">
        <v>235</v>
      </c>
      <c r="E249" s="518">
        <v>1100</v>
      </c>
      <c r="F249" s="539">
        <v>3110</v>
      </c>
      <c r="G249" s="488">
        <v>25000</v>
      </c>
      <c r="H249" s="488">
        <v>25000</v>
      </c>
      <c r="I249" s="516"/>
      <c r="J249" s="147"/>
    </row>
    <row r="250" spans="1:10" ht="56.25">
      <c r="A250" s="31"/>
      <c r="B250" s="497" t="s">
        <v>64</v>
      </c>
      <c r="C250" s="517" t="s">
        <v>366</v>
      </c>
      <c r="D250" s="502" t="s">
        <v>235</v>
      </c>
      <c r="E250" s="501">
        <v>4030</v>
      </c>
      <c r="F250" s="539">
        <v>2240</v>
      </c>
      <c r="G250" s="488">
        <v>20000</v>
      </c>
      <c r="H250" s="488">
        <v>20000</v>
      </c>
      <c r="I250" s="516"/>
      <c r="J250" s="147"/>
    </row>
    <row r="251" spans="1:10" ht="56.25">
      <c r="A251" s="31"/>
      <c r="B251" s="497" t="s">
        <v>64</v>
      </c>
      <c r="C251" s="517" t="s">
        <v>375</v>
      </c>
      <c r="D251" s="495" t="s">
        <v>274</v>
      </c>
      <c r="E251" s="501">
        <v>3241</v>
      </c>
      <c r="F251" s="539">
        <v>2210</v>
      </c>
      <c r="G251" s="488">
        <v>25000</v>
      </c>
      <c r="H251" s="492">
        <v>25000</v>
      </c>
      <c r="I251" s="516"/>
      <c r="J251" s="147"/>
    </row>
    <row r="252" spans="1:10" ht="56.25">
      <c r="A252" s="31"/>
      <c r="B252" s="497" t="s">
        <v>64</v>
      </c>
      <c r="C252" s="504" t="s">
        <v>551</v>
      </c>
      <c r="D252" s="495" t="s">
        <v>240</v>
      </c>
      <c r="E252" s="518">
        <v>5031</v>
      </c>
      <c r="F252" s="108">
        <v>2210</v>
      </c>
      <c r="G252" s="488">
        <v>10000</v>
      </c>
      <c r="H252" s="492">
        <v>10000</v>
      </c>
      <c r="I252" s="516"/>
      <c r="J252" s="147"/>
    </row>
    <row r="253" spans="1:10" ht="56.25">
      <c r="A253" s="31"/>
      <c r="B253" s="497" t="s">
        <v>64</v>
      </c>
      <c r="C253" s="531" t="s">
        <v>588</v>
      </c>
      <c r="D253" s="495" t="s">
        <v>240</v>
      </c>
      <c r="E253" s="501">
        <v>5031</v>
      </c>
      <c r="F253" s="108">
        <v>3110</v>
      </c>
      <c r="G253" s="488">
        <v>35000</v>
      </c>
      <c r="H253" s="492">
        <v>35000</v>
      </c>
      <c r="I253" s="516"/>
      <c r="J253" s="147"/>
    </row>
    <row r="254" spans="1:10" ht="56.25">
      <c r="A254" s="31"/>
      <c r="B254" s="497" t="s">
        <v>64</v>
      </c>
      <c r="C254" s="517" t="s">
        <v>567</v>
      </c>
      <c r="D254" s="517" t="s">
        <v>566</v>
      </c>
      <c r="E254" s="499">
        <v>6011</v>
      </c>
      <c r="F254" s="108">
        <v>2240</v>
      </c>
      <c r="G254" s="488">
        <v>50000</v>
      </c>
      <c r="H254" s="492">
        <v>48855.8</v>
      </c>
      <c r="I254" s="516"/>
      <c r="J254" s="147"/>
    </row>
    <row r="255" spans="1:10" ht="37.5">
      <c r="A255" s="31">
        <v>26</v>
      </c>
      <c r="B255" s="497" t="s">
        <v>64</v>
      </c>
      <c r="C255" s="493"/>
      <c r="D255" s="499"/>
      <c r="E255" s="108"/>
      <c r="F255" s="108"/>
      <c r="G255" s="488">
        <v>300000</v>
      </c>
      <c r="H255" s="488">
        <v>298855.8</v>
      </c>
      <c r="I255" s="516"/>
      <c r="J255" s="147"/>
    </row>
    <row r="256" spans="1:10" ht="56.25">
      <c r="A256" s="31"/>
      <c r="B256" s="497" t="s">
        <v>65</v>
      </c>
      <c r="C256" s="517" t="s">
        <v>312</v>
      </c>
      <c r="D256" s="495" t="s">
        <v>349</v>
      </c>
      <c r="E256" s="518">
        <v>6011</v>
      </c>
      <c r="F256" s="108">
        <v>2240</v>
      </c>
      <c r="G256" s="488">
        <v>25000</v>
      </c>
      <c r="H256" s="492"/>
      <c r="I256" s="506" t="s">
        <v>636</v>
      </c>
      <c r="J256" s="147"/>
    </row>
    <row r="257" spans="1:10" ht="56.25">
      <c r="A257" s="31"/>
      <c r="B257" s="497" t="s">
        <v>65</v>
      </c>
      <c r="C257" s="517" t="s">
        <v>313</v>
      </c>
      <c r="D257" s="495" t="s">
        <v>349</v>
      </c>
      <c r="E257" s="518">
        <v>6011</v>
      </c>
      <c r="F257" s="108">
        <v>2240</v>
      </c>
      <c r="G257" s="488">
        <v>55000</v>
      </c>
      <c r="H257" s="492">
        <v>53731.81</v>
      </c>
      <c r="I257" s="516"/>
      <c r="J257" s="147"/>
    </row>
    <row r="258" spans="1:10" ht="56.25">
      <c r="A258" s="31"/>
      <c r="B258" s="497" t="s">
        <v>65</v>
      </c>
      <c r="C258" s="517" t="s">
        <v>467</v>
      </c>
      <c r="D258" s="495" t="s">
        <v>599</v>
      </c>
      <c r="E258" s="518">
        <v>6011</v>
      </c>
      <c r="F258" s="108">
        <v>2240</v>
      </c>
      <c r="G258" s="488">
        <v>75000</v>
      </c>
      <c r="H258" s="492">
        <v>74996.86</v>
      </c>
      <c r="I258" s="516"/>
      <c r="J258" s="147"/>
    </row>
    <row r="259" spans="1:10" ht="37.5">
      <c r="A259" s="31"/>
      <c r="B259" s="497" t="s">
        <v>65</v>
      </c>
      <c r="C259" s="556" t="s">
        <v>589</v>
      </c>
      <c r="D259" s="517" t="s">
        <v>230</v>
      </c>
      <c r="E259" s="498" t="s">
        <v>296</v>
      </c>
      <c r="F259" s="499">
        <v>2210</v>
      </c>
      <c r="G259" s="488">
        <v>10000</v>
      </c>
      <c r="H259" s="492">
        <v>10000</v>
      </c>
      <c r="I259" s="516"/>
      <c r="J259" s="147"/>
    </row>
    <row r="260" spans="1:10" ht="56.25">
      <c r="A260" s="31"/>
      <c r="B260" s="497" t="s">
        <v>65</v>
      </c>
      <c r="C260" s="517" t="s">
        <v>561</v>
      </c>
      <c r="D260" s="495" t="s">
        <v>599</v>
      </c>
      <c r="E260" s="518">
        <v>6011</v>
      </c>
      <c r="F260" s="108">
        <v>2240</v>
      </c>
      <c r="G260" s="488">
        <v>80000</v>
      </c>
      <c r="H260" s="492">
        <v>78347.32</v>
      </c>
      <c r="I260" s="516"/>
      <c r="J260" s="147"/>
    </row>
    <row r="261" spans="1:10" ht="56.25">
      <c r="A261" s="31"/>
      <c r="B261" s="497" t="s">
        <v>65</v>
      </c>
      <c r="C261" s="517" t="s">
        <v>576</v>
      </c>
      <c r="D261" s="495" t="s">
        <v>349</v>
      </c>
      <c r="E261" s="518">
        <v>6011</v>
      </c>
      <c r="F261" s="108">
        <v>2240</v>
      </c>
      <c r="G261" s="488">
        <v>26650</v>
      </c>
      <c r="H261" s="492">
        <v>26600</v>
      </c>
      <c r="I261" s="516"/>
      <c r="J261" s="147"/>
    </row>
    <row r="262" spans="1:10" ht="37.5">
      <c r="A262" s="31"/>
      <c r="B262" s="497" t="s">
        <v>65</v>
      </c>
      <c r="C262" s="517" t="s">
        <v>578</v>
      </c>
      <c r="D262" s="495" t="s">
        <v>599</v>
      </c>
      <c r="E262" s="518">
        <v>6030</v>
      </c>
      <c r="F262" s="108">
        <v>2210</v>
      </c>
      <c r="G262" s="488">
        <v>28350</v>
      </c>
      <c r="H262" s="492"/>
      <c r="I262" s="506" t="s">
        <v>639</v>
      </c>
      <c r="J262" s="147"/>
    </row>
    <row r="263" spans="1:10" ht="37.5">
      <c r="A263" s="31">
        <v>27</v>
      </c>
      <c r="B263" s="497" t="s">
        <v>65</v>
      </c>
      <c r="C263" s="493"/>
      <c r="D263" s="518"/>
      <c r="E263" s="518"/>
      <c r="F263" s="108"/>
      <c r="G263" s="533">
        <v>300000</v>
      </c>
      <c r="H263" s="533">
        <v>243675.99</v>
      </c>
      <c r="I263" s="516"/>
      <c r="J263" s="147"/>
    </row>
    <row r="264" spans="1:10" ht="37.5">
      <c r="A264" s="31"/>
      <c r="B264" s="497" t="s">
        <v>66</v>
      </c>
      <c r="C264" s="517" t="s">
        <v>139</v>
      </c>
      <c r="D264" s="517" t="s">
        <v>276</v>
      </c>
      <c r="E264" s="518">
        <v>2030</v>
      </c>
      <c r="F264" s="108">
        <v>3210</v>
      </c>
      <c r="G264" s="488">
        <v>40000</v>
      </c>
      <c r="H264" s="492">
        <v>40000</v>
      </c>
      <c r="I264" s="516"/>
      <c r="J264" s="147"/>
    </row>
    <row r="265" spans="1:10" ht="56.25">
      <c r="A265" s="31"/>
      <c r="B265" s="497" t="s">
        <v>66</v>
      </c>
      <c r="C265" s="517" t="s">
        <v>401</v>
      </c>
      <c r="D265" s="517" t="s">
        <v>349</v>
      </c>
      <c r="E265" s="518">
        <v>6011</v>
      </c>
      <c r="F265" s="108">
        <v>2610</v>
      </c>
      <c r="G265" s="488">
        <v>30000</v>
      </c>
      <c r="H265" s="492"/>
      <c r="I265" s="506" t="s">
        <v>628</v>
      </c>
      <c r="J265" s="147"/>
    </row>
    <row r="266" spans="1:10" ht="93.75">
      <c r="A266" s="31"/>
      <c r="B266" s="497" t="s">
        <v>66</v>
      </c>
      <c r="C266" s="517" t="s">
        <v>222</v>
      </c>
      <c r="D266" s="517" t="s">
        <v>349</v>
      </c>
      <c r="E266" s="498" t="s">
        <v>350</v>
      </c>
      <c r="F266" s="108">
        <v>2610</v>
      </c>
      <c r="G266" s="488">
        <v>200000</v>
      </c>
      <c r="H266" s="492">
        <v>168979.57</v>
      </c>
      <c r="I266" s="516"/>
      <c r="J266" s="147"/>
    </row>
    <row r="267" spans="1:9" ht="37.5">
      <c r="A267" s="31"/>
      <c r="B267" s="497" t="s">
        <v>66</v>
      </c>
      <c r="C267" s="517" t="s">
        <v>223</v>
      </c>
      <c r="D267" s="529" t="s">
        <v>230</v>
      </c>
      <c r="E267" s="518">
        <v>1020</v>
      </c>
      <c r="F267" s="108">
        <v>2240</v>
      </c>
      <c r="G267" s="488">
        <v>30000</v>
      </c>
      <c r="H267" s="492">
        <v>30000</v>
      </c>
      <c r="I267" s="516"/>
    </row>
    <row r="268" spans="1:10" ht="18.75">
      <c r="A268" s="31">
        <v>28</v>
      </c>
      <c r="B268" s="497" t="s">
        <v>66</v>
      </c>
      <c r="C268" s="518"/>
      <c r="D268" s="518"/>
      <c r="E268" s="518"/>
      <c r="F268" s="499"/>
      <c r="G268" s="492">
        <v>300000</v>
      </c>
      <c r="H268" s="492">
        <v>238979.57</v>
      </c>
      <c r="I268" s="516"/>
      <c r="J268" s="147"/>
    </row>
    <row r="269" spans="1:9" ht="37.5">
      <c r="A269" s="31"/>
      <c r="B269" s="497" t="s">
        <v>70</v>
      </c>
      <c r="C269" s="503" t="s">
        <v>573</v>
      </c>
      <c r="D269" s="555" t="s">
        <v>230</v>
      </c>
      <c r="E269" s="518">
        <v>1090</v>
      </c>
      <c r="F269" s="108">
        <v>2210</v>
      </c>
      <c r="G269" s="488">
        <v>40000</v>
      </c>
      <c r="H269" s="492">
        <v>40000</v>
      </c>
      <c r="I269" s="516"/>
    </row>
    <row r="270" spans="1:9" ht="37.5">
      <c r="A270" s="31"/>
      <c r="B270" s="497" t="s">
        <v>70</v>
      </c>
      <c r="C270" s="503" t="s">
        <v>315</v>
      </c>
      <c r="D270" s="555" t="s">
        <v>230</v>
      </c>
      <c r="E270" s="518">
        <v>1020</v>
      </c>
      <c r="F270" s="108">
        <v>2210</v>
      </c>
      <c r="G270" s="488">
        <v>25000</v>
      </c>
      <c r="H270" s="492">
        <v>25000</v>
      </c>
      <c r="I270" s="516"/>
    </row>
    <row r="271" spans="1:9" ht="37.5">
      <c r="A271" s="31"/>
      <c r="B271" s="497" t="s">
        <v>70</v>
      </c>
      <c r="C271" s="503" t="s">
        <v>316</v>
      </c>
      <c r="D271" s="555" t="s">
        <v>230</v>
      </c>
      <c r="E271" s="518">
        <v>1020</v>
      </c>
      <c r="F271" s="108">
        <v>2210</v>
      </c>
      <c r="G271" s="488">
        <v>10000</v>
      </c>
      <c r="H271" s="492">
        <v>10000</v>
      </c>
      <c r="I271" s="516"/>
    </row>
    <row r="272" spans="1:10" ht="37.5">
      <c r="A272" s="31"/>
      <c r="B272" s="497" t="s">
        <v>70</v>
      </c>
      <c r="C272" s="503" t="s">
        <v>575</v>
      </c>
      <c r="D272" s="495" t="s">
        <v>276</v>
      </c>
      <c r="E272" s="518">
        <v>2010</v>
      </c>
      <c r="F272" s="108">
        <v>2610</v>
      </c>
      <c r="G272" s="488">
        <v>100000</v>
      </c>
      <c r="H272" s="492">
        <v>100000</v>
      </c>
      <c r="I272" s="516"/>
      <c r="J272" s="147"/>
    </row>
    <row r="273" spans="1:10" ht="37.5">
      <c r="A273" s="31"/>
      <c r="B273" s="497" t="s">
        <v>70</v>
      </c>
      <c r="C273" s="503" t="s">
        <v>393</v>
      </c>
      <c r="D273" s="517" t="s">
        <v>276</v>
      </c>
      <c r="E273" s="518">
        <v>2010</v>
      </c>
      <c r="F273" s="499">
        <v>3210</v>
      </c>
      <c r="G273" s="488">
        <v>50000</v>
      </c>
      <c r="H273" s="492">
        <v>50000</v>
      </c>
      <c r="I273" s="516"/>
      <c r="J273" s="147"/>
    </row>
    <row r="274" spans="1:10" ht="37.5">
      <c r="A274" s="31"/>
      <c r="B274" s="497" t="s">
        <v>70</v>
      </c>
      <c r="C274" s="503" t="s">
        <v>574</v>
      </c>
      <c r="D274" s="517" t="s">
        <v>276</v>
      </c>
      <c r="E274" s="518">
        <v>2010</v>
      </c>
      <c r="F274" s="108">
        <v>3210</v>
      </c>
      <c r="G274" s="488">
        <v>50000</v>
      </c>
      <c r="H274" s="492">
        <v>50000</v>
      </c>
      <c r="I274" s="516"/>
      <c r="J274" s="147"/>
    </row>
    <row r="275" spans="1:10" ht="56.25">
      <c r="A275" s="31"/>
      <c r="B275" s="497" t="s">
        <v>70</v>
      </c>
      <c r="C275" s="503" t="s">
        <v>322</v>
      </c>
      <c r="D275" s="517" t="s">
        <v>240</v>
      </c>
      <c r="E275" s="518">
        <v>5033</v>
      </c>
      <c r="F275" s="108">
        <v>2210</v>
      </c>
      <c r="G275" s="488">
        <v>25000</v>
      </c>
      <c r="H275" s="492">
        <v>25000</v>
      </c>
      <c r="I275" s="516"/>
      <c r="J275" s="147"/>
    </row>
    <row r="276" spans="1:10" ht="18.75">
      <c r="A276" s="31">
        <v>29</v>
      </c>
      <c r="B276" s="497" t="s">
        <v>70</v>
      </c>
      <c r="C276" s="517"/>
      <c r="D276" s="518"/>
      <c r="E276" s="518"/>
      <c r="F276" s="108"/>
      <c r="G276" s="488">
        <v>300000</v>
      </c>
      <c r="H276" s="488">
        <v>300000</v>
      </c>
      <c r="I276" s="516"/>
      <c r="J276" s="147"/>
    </row>
    <row r="277" spans="1:10" ht="56.25">
      <c r="A277" s="31"/>
      <c r="B277" s="497" t="s">
        <v>71</v>
      </c>
      <c r="C277" s="493" t="s">
        <v>302</v>
      </c>
      <c r="D277" s="493" t="s">
        <v>235</v>
      </c>
      <c r="E277" s="518">
        <v>4082</v>
      </c>
      <c r="F277" s="499">
        <v>2210</v>
      </c>
      <c r="G277" s="488">
        <v>68000</v>
      </c>
      <c r="H277" s="492">
        <v>68000</v>
      </c>
      <c r="I277" s="516"/>
      <c r="J277" s="147"/>
    </row>
    <row r="278" spans="1:10" ht="56.25">
      <c r="A278" s="31"/>
      <c r="B278" s="497" t="s">
        <v>71</v>
      </c>
      <c r="C278" s="493" t="s">
        <v>302</v>
      </c>
      <c r="D278" s="493" t="s">
        <v>235</v>
      </c>
      <c r="E278" s="518">
        <v>4082</v>
      </c>
      <c r="F278" s="499">
        <v>2240</v>
      </c>
      <c r="G278" s="488">
        <v>32000</v>
      </c>
      <c r="H278" s="488">
        <v>32000</v>
      </c>
      <c r="I278" s="516"/>
      <c r="J278" s="147"/>
    </row>
    <row r="279" spans="1:9" ht="37.5">
      <c r="A279" s="31"/>
      <c r="B279" s="497" t="s">
        <v>71</v>
      </c>
      <c r="C279" s="493" t="s">
        <v>405</v>
      </c>
      <c r="D279" s="529" t="s">
        <v>230</v>
      </c>
      <c r="E279" s="518">
        <v>1020</v>
      </c>
      <c r="F279" s="499">
        <v>2240</v>
      </c>
      <c r="G279" s="488">
        <v>31765</v>
      </c>
      <c r="H279" s="492">
        <v>31765</v>
      </c>
      <c r="I279" s="516"/>
    </row>
    <row r="280" spans="1:10" ht="37.5">
      <c r="A280" s="31"/>
      <c r="B280" s="497" t="s">
        <v>71</v>
      </c>
      <c r="C280" s="506" t="s">
        <v>482</v>
      </c>
      <c r="D280" s="495" t="s">
        <v>276</v>
      </c>
      <c r="E280" s="518">
        <v>2010</v>
      </c>
      <c r="F280" s="499">
        <v>2610</v>
      </c>
      <c r="G280" s="488">
        <v>40000</v>
      </c>
      <c r="H280" s="492">
        <v>40000</v>
      </c>
      <c r="I280" s="516"/>
      <c r="J280" s="147"/>
    </row>
    <row r="281" spans="1:10" ht="56.25">
      <c r="A281" s="31"/>
      <c r="B281" s="497" t="s">
        <v>71</v>
      </c>
      <c r="C281" s="493" t="s">
        <v>565</v>
      </c>
      <c r="D281" s="493" t="s">
        <v>349</v>
      </c>
      <c r="E281" s="518">
        <v>6011</v>
      </c>
      <c r="F281" s="499">
        <v>2240</v>
      </c>
      <c r="G281" s="488">
        <v>100000</v>
      </c>
      <c r="H281" s="492">
        <v>73292.1</v>
      </c>
      <c r="I281" s="516"/>
      <c r="J281" s="147"/>
    </row>
    <row r="282" spans="1:9" ht="37.5">
      <c r="A282" s="31"/>
      <c r="B282" s="497" t="s">
        <v>71</v>
      </c>
      <c r="C282" s="493" t="s">
        <v>405</v>
      </c>
      <c r="D282" s="529" t="s">
        <v>230</v>
      </c>
      <c r="E282" s="518">
        <v>1020</v>
      </c>
      <c r="F282" s="499">
        <v>2210</v>
      </c>
      <c r="G282" s="488">
        <v>8235</v>
      </c>
      <c r="H282" s="492">
        <v>8000</v>
      </c>
      <c r="I282" s="516"/>
    </row>
    <row r="283" spans="1:9" ht="37.5">
      <c r="A283" s="31"/>
      <c r="B283" s="497" t="s">
        <v>71</v>
      </c>
      <c r="C283" s="493" t="s">
        <v>559</v>
      </c>
      <c r="D283" s="529" t="s">
        <v>230</v>
      </c>
      <c r="E283" s="518">
        <v>1020</v>
      </c>
      <c r="F283" s="108">
        <v>3110</v>
      </c>
      <c r="G283" s="488">
        <v>20000</v>
      </c>
      <c r="H283" s="492">
        <v>20000</v>
      </c>
      <c r="I283" s="516"/>
    </row>
    <row r="284" spans="1:10" ht="37.5">
      <c r="A284" s="31">
        <v>30</v>
      </c>
      <c r="B284" s="497" t="s">
        <v>71</v>
      </c>
      <c r="C284" s="493"/>
      <c r="D284" s="499"/>
      <c r="E284" s="108"/>
      <c r="F284" s="108"/>
      <c r="G284" s="488">
        <v>300000</v>
      </c>
      <c r="H284" s="488">
        <v>273057.1</v>
      </c>
      <c r="I284" s="516"/>
      <c r="J284" s="147"/>
    </row>
    <row r="285" spans="1:10" ht="56.25">
      <c r="A285" s="31"/>
      <c r="B285" s="507" t="s">
        <v>76</v>
      </c>
      <c r="C285" s="493" t="s">
        <v>142</v>
      </c>
      <c r="D285" s="535" t="s">
        <v>274</v>
      </c>
      <c r="E285" s="536" t="s">
        <v>296</v>
      </c>
      <c r="F285" s="499">
        <v>2210</v>
      </c>
      <c r="G285" s="488">
        <v>22000</v>
      </c>
      <c r="H285" s="492">
        <v>22000</v>
      </c>
      <c r="I285" s="516"/>
      <c r="J285" s="147"/>
    </row>
    <row r="286" spans="1:10" ht="56.25">
      <c r="A286" s="31"/>
      <c r="B286" s="507" t="s">
        <v>76</v>
      </c>
      <c r="C286" s="493" t="s">
        <v>142</v>
      </c>
      <c r="D286" s="535" t="s">
        <v>274</v>
      </c>
      <c r="E286" s="536" t="s">
        <v>296</v>
      </c>
      <c r="F286" s="499">
        <v>3110</v>
      </c>
      <c r="G286" s="488">
        <v>28000</v>
      </c>
      <c r="H286" s="492">
        <v>28000</v>
      </c>
      <c r="I286" s="516"/>
      <c r="J286" s="147"/>
    </row>
    <row r="287" spans="1:10" ht="75" customHeight="1">
      <c r="A287" s="31"/>
      <c r="B287" s="507" t="s">
        <v>76</v>
      </c>
      <c r="C287" s="493" t="s">
        <v>143</v>
      </c>
      <c r="D287" s="517" t="s">
        <v>276</v>
      </c>
      <c r="E287" s="518">
        <v>2010</v>
      </c>
      <c r="F287" s="499">
        <v>3110</v>
      </c>
      <c r="G287" s="488">
        <v>100000</v>
      </c>
      <c r="H287" s="492">
        <v>99999.99</v>
      </c>
      <c r="I287" s="506"/>
      <c r="J287" s="147"/>
    </row>
    <row r="288" spans="1:10" ht="54" customHeight="1">
      <c r="A288" s="31"/>
      <c r="B288" s="507" t="s">
        <v>76</v>
      </c>
      <c r="C288" s="493" t="s">
        <v>144</v>
      </c>
      <c r="D288" s="517" t="s">
        <v>276</v>
      </c>
      <c r="E288" s="518">
        <v>2010</v>
      </c>
      <c r="F288" s="499">
        <v>3110</v>
      </c>
      <c r="G288" s="488">
        <v>100000</v>
      </c>
      <c r="H288" s="492">
        <v>100000</v>
      </c>
      <c r="I288" s="516"/>
      <c r="J288" s="147"/>
    </row>
    <row r="289" spans="1:10" ht="93.75">
      <c r="A289" s="31"/>
      <c r="B289" s="507" t="s">
        <v>76</v>
      </c>
      <c r="C289" s="493" t="s">
        <v>406</v>
      </c>
      <c r="D289" s="517" t="s">
        <v>276</v>
      </c>
      <c r="E289" s="518">
        <v>2010</v>
      </c>
      <c r="F289" s="499">
        <v>3110</v>
      </c>
      <c r="G289" s="488">
        <v>50000</v>
      </c>
      <c r="H289" s="492">
        <v>50000</v>
      </c>
      <c r="I289" s="516"/>
      <c r="J289" s="147"/>
    </row>
    <row r="290" spans="1:10" ht="37.5">
      <c r="A290" s="31">
        <v>31</v>
      </c>
      <c r="B290" s="497" t="s">
        <v>76</v>
      </c>
      <c r="C290" s="493"/>
      <c r="D290" s="499"/>
      <c r="E290" s="108"/>
      <c r="F290" s="108"/>
      <c r="G290" s="488">
        <v>300000</v>
      </c>
      <c r="H290" s="488">
        <v>299999.99</v>
      </c>
      <c r="I290" s="516"/>
      <c r="J290" s="147"/>
    </row>
    <row r="291" spans="1:10" ht="77.25" customHeight="1">
      <c r="A291" s="31"/>
      <c r="B291" s="497" t="s">
        <v>73</v>
      </c>
      <c r="C291" s="493" t="s">
        <v>556</v>
      </c>
      <c r="D291" s="493" t="s">
        <v>235</v>
      </c>
      <c r="E291" s="108">
        <v>4060</v>
      </c>
      <c r="F291" s="108">
        <v>2210</v>
      </c>
      <c r="G291" s="488">
        <v>10000</v>
      </c>
      <c r="H291" s="488">
        <v>10000</v>
      </c>
      <c r="I291" s="516"/>
      <c r="J291" s="147"/>
    </row>
    <row r="292" spans="1:10" ht="63" customHeight="1">
      <c r="A292" s="31"/>
      <c r="B292" s="497" t="s">
        <v>73</v>
      </c>
      <c r="C292" s="493" t="s">
        <v>557</v>
      </c>
      <c r="D292" s="493" t="s">
        <v>235</v>
      </c>
      <c r="E292" s="518">
        <v>4060</v>
      </c>
      <c r="F292" s="108">
        <v>2210</v>
      </c>
      <c r="G292" s="488">
        <v>3000</v>
      </c>
      <c r="H292" s="492">
        <v>3000</v>
      </c>
      <c r="I292" s="516"/>
      <c r="J292" s="147"/>
    </row>
    <row r="293" spans="1:9" ht="45" customHeight="1">
      <c r="A293" s="31"/>
      <c r="B293" s="497" t="s">
        <v>73</v>
      </c>
      <c r="C293" s="493" t="s">
        <v>562</v>
      </c>
      <c r="D293" s="529" t="s">
        <v>230</v>
      </c>
      <c r="E293" s="518">
        <v>1010</v>
      </c>
      <c r="F293" s="108">
        <v>2210</v>
      </c>
      <c r="G293" s="488">
        <v>29700</v>
      </c>
      <c r="H293" s="492">
        <v>28996</v>
      </c>
      <c r="I293" s="516"/>
    </row>
    <row r="294" spans="1:10" ht="18.75">
      <c r="A294" s="31">
        <v>32</v>
      </c>
      <c r="B294" s="497" t="s">
        <v>73</v>
      </c>
      <c r="C294" s="493"/>
      <c r="D294" s="499"/>
      <c r="E294" s="108"/>
      <c r="F294" s="108"/>
      <c r="G294" s="504">
        <v>42700</v>
      </c>
      <c r="H294" s="504">
        <v>41996</v>
      </c>
      <c r="I294" s="516"/>
      <c r="J294" s="147"/>
    </row>
    <row r="295" spans="1:9" ht="37.5">
      <c r="A295" s="31"/>
      <c r="B295" s="497" t="s">
        <v>0</v>
      </c>
      <c r="C295" s="517" t="s">
        <v>624</v>
      </c>
      <c r="D295" s="529" t="s">
        <v>230</v>
      </c>
      <c r="E295" s="518">
        <v>1020</v>
      </c>
      <c r="F295" s="108">
        <v>2210</v>
      </c>
      <c r="G295" s="488">
        <v>40000</v>
      </c>
      <c r="H295" s="492">
        <v>40000</v>
      </c>
      <c r="I295" s="516"/>
    </row>
    <row r="296" spans="1:9" ht="37.5">
      <c r="A296" s="31"/>
      <c r="B296" s="497" t="s">
        <v>0</v>
      </c>
      <c r="C296" s="517" t="s">
        <v>182</v>
      </c>
      <c r="D296" s="529" t="s">
        <v>230</v>
      </c>
      <c r="E296" s="518">
        <v>1020</v>
      </c>
      <c r="F296" s="108">
        <v>2210</v>
      </c>
      <c r="G296" s="488">
        <v>6000</v>
      </c>
      <c r="H296" s="492">
        <v>6000</v>
      </c>
      <c r="I296" s="516"/>
    </row>
    <row r="297" spans="1:9" ht="37.5">
      <c r="A297" s="31"/>
      <c r="B297" s="497" t="s">
        <v>0</v>
      </c>
      <c r="C297" s="517" t="s">
        <v>183</v>
      </c>
      <c r="D297" s="529" t="s">
        <v>230</v>
      </c>
      <c r="E297" s="518">
        <v>1020</v>
      </c>
      <c r="F297" s="108">
        <v>2240</v>
      </c>
      <c r="G297" s="488">
        <v>16000</v>
      </c>
      <c r="H297" s="492">
        <v>15987.4</v>
      </c>
      <c r="I297" s="516"/>
    </row>
    <row r="298" spans="1:9" ht="37.5">
      <c r="A298" s="31"/>
      <c r="B298" s="497" t="s">
        <v>0</v>
      </c>
      <c r="C298" s="517" t="s">
        <v>625</v>
      </c>
      <c r="D298" s="529" t="s">
        <v>230</v>
      </c>
      <c r="E298" s="518">
        <v>1020</v>
      </c>
      <c r="F298" s="108">
        <v>2240</v>
      </c>
      <c r="G298" s="488">
        <v>26000</v>
      </c>
      <c r="H298" s="492">
        <v>26000</v>
      </c>
      <c r="I298" s="516"/>
    </row>
    <row r="299" spans="1:9" ht="37.5">
      <c r="A299" s="31"/>
      <c r="B299" s="497" t="s">
        <v>0</v>
      </c>
      <c r="C299" s="517" t="s">
        <v>181</v>
      </c>
      <c r="D299" s="529" t="s">
        <v>230</v>
      </c>
      <c r="E299" s="518">
        <v>1010</v>
      </c>
      <c r="F299" s="108">
        <v>3110</v>
      </c>
      <c r="G299" s="488">
        <v>32000</v>
      </c>
      <c r="H299" s="492">
        <v>32000</v>
      </c>
      <c r="I299" s="516"/>
    </row>
    <row r="300" spans="1:9" ht="37.5">
      <c r="A300" s="31"/>
      <c r="B300" s="497" t="s">
        <v>0</v>
      </c>
      <c r="C300" s="517" t="s">
        <v>186</v>
      </c>
      <c r="D300" s="529" t="s">
        <v>230</v>
      </c>
      <c r="E300" s="518">
        <v>1010</v>
      </c>
      <c r="F300" s="108">
        <v>2240</v>
      </c>
      <c r="G300" s="488">
        <v>150000</v>
      </c>
      <c r="H300" s="492">
        <v>150000</v>
      </c>
      <c r="I300" s="516"/>
    </row>
    <row r="301" spans="1:10" ht="37.5">
      <c r="A301" s="31"/>
      <c r="B301" s="497" t="s">
        <v>0</v>
      </c>
      <c r="C301" s="517" t="s">
        <v>185</v>
      </c>
      <c r="D301" s="517" t="s">
        <v>276</v>
      </c>
      <c r="E301" s="518">
        <v>2030</v>
      </c>
      <c r="F301" s="108">
        <v>3110</v>
      </c>
      <c r="G301" s="488">
        <v>30000</v>
      </c>
      <c r="H301" s="492">
        <v>30000</v>
      </c>
      <c r="I301" s="516"/>
      <c r="J301" s="147"/>
    </row>
    <row r="302" spans="1:10" ht="37.5">
      <c r="A302" s="31">
        <v>33</v>
      </c>
      <c r="B302" s="497" t="s">
        <v>0</v>
      </c>
      <c r="C302" s="518"/>
      <c r="D302" s="518"/>
      <c r="E302" s="518"/>
      <c r="F302" s="499"/>
      <c r="G302" s="488">
        <v>300000</v>
      </c>
      <c r="H302" s="488">
        <v>299987.4</v>
      </c>
      <c r="I302" s="516"/>
      <c r="J302" s="147"/>
    </row>
    <row r="303" spans="1:10" ht="112.5">
      <c r="A303" s="31"/>
      <c r="B303" s="497" t="s">
        <v>5</v>
      </c>
      <c r="C303" s="517" t="s">
        <v>520</v>
      </c>
      <c r="D303" s="517" t="s">
        <v>566</v>
      </c>
      <c r="E303" s="518">
        <v>6011</v>
      </c>
      <c r="F303" s="499">
        <v>2240</v>
      </c>
      <c r="G303" s="488">
        <v>30000</v>
      </c>
      <c r="H303" s="492">
        <v>23863.02</v>
      </c>
      <c r="I303" s="516"/>
      <c r="J303" s="147"/>
    </row>
    <row r="304" spans="1:10" ht="56.25">
      <c r="A304" s="31"/>
      <c r="B304" s="497" t="s">
        <v>5</v>
      </c>
      <c r="C304" s="517" t="s">
        <v>521</v>
      </c>
      <c r="D304" s="493" t="s">
        <v>376</v>
      </c>
      <c r="E304" s="518">
        <v>6011</v>
      </c>
      <c r="F304" s="108">
        <v>2240</v>
      </c>
      <c r="G304" s="488">
        <v>50000</v>
      </c>
      <c r="H304" s="492">
        <v>49970.57</v>
      </c>
      <c r="I304" s="516"/>
      <c r="J304" s="147"/>
    </row>
    <row r="305" spans="1:9" ht="37.5">
      <c r="A305" s="31"/>
      <c r="B305" s="497" t="s">
        <v>5</v>
      </c>
      <c r="C305" s="517" t="s">
        <v>522</v>
      </c>
      <c r="D305" s="517" t="s">
        <v>230</v>
      </c>
      <c r="E305" s="518">
        <v>1020</v>
      </c>
      <c r="F305" s="499">
        <v>3110</v>
      </c>
      <c r="G305" s="488">
        <v>18000</v>
      </c>
      <c r="H305" s="492">
        <v>14000</v>
      </c>
      <c r="I305" s="516"/>
    </row>
    <row r="306" spans="1:9" ht="37.5">
      <c r="A306" s="31"/>
      <c r="B306" s="497" t="s">
        <v>5</v>
      </c>
      <c r="C306" s="517" t="s">
        <v>523</v>
      </c>
      <c r="D306" s="517" t="s">
        <v>230</v>
      </c>
      <c r="E306" s="518">
        <v>1020</v>
      </c>
      <c r="F306" s="499">
        <v>2210</v>
      </c>
      <c r="G306" s="488">
        <v>5000</v>
      </c>
      <c r="H306" s="492">
        <v>5000</v>
      </c>
      <c r="I306" s="516"/>
    </row>
    <row r="307" spans="1:10" ht="56.25">
      <c r="A307" s="31"/>
      <c r="B307" s="497" t="s">
        <v>5</v>
      </c>
      <c r="C307" s="517" t="s">
        <v>524</v>
      </c>
      <c r="D307" s="517" t="s">
        <v>240</v>
      </c>
      <c r="E307" s="518">
        <v>5031</v>
      </c>
      <c r="F307" s="499">
        <v>2210</v>
      </c>
      <c r="G307" s="488">
        <v>25000</v>
      </c>
      <c r="H307" s="492">
        <v>25000</v>
      </c>
      <c r="I307" s="516"/>
      <c r="J307" s="147"/>
    </row>
    <row r="308" spans="1:9" ht="37.5">
      <c r="A308" s="31"/>
      <c r="B308" s="497" t="s">
        <v>5</v>
      </c>
      <c r="C308" s="517" t="s">
        <v>525</v>
      </c>
      <c r="D308" s="517" t="s">
        <v>230</v>
      </c>
      <c r="E308" s="518">
        <v>1010</v>
      </c>
      <c r="F308" s="499">
        <v>2210</v>
      </c>
      <c r="G308" s="488">
        <v>50000</v>
      </c>
      <c r="H308" s="492">
        <v>48980</v>
      </c>
      <c r="I308" s="516"/>
    </row>
    <row r="309" spans="1:9" ht="37.5">
      <c r="A309" s="31"/>
      <c r="B309" s="497" t="s">
        <v>5</v>
      </c>
      <c r="C309" s="517" t="s">
        <v>526</v>
      </c>
      <c r="D309" s="517" t="s">
        <v>230</v>
      </c>
      <c r="E309" s="499">
        <v>1020</v>
      </c>
      <c r="F309" s="499">
        <v>3110</v>
      </c>
      <c r="G309" s="488">
        <v>27000</v>
      </c>
      <c r="H309" s="492">
        <v>27000</v>
      </c>
      <c r="I309" s="516"/>
    </row>
    <row r="310" spans="1:9" ht="75">
      <c r="A310" s="31"/>
      <c r="B310" s="497" t="s">
        <v>5</v>
      </c>
      <c r="C310" s="517" t="s">
        <v>527</v>
      </c>
      <c r="D310" s="517" t="s">
        <v>230</v>
      </c>
      <c r="E310" s="499">
        <v>1020</v>
      </c>
      <c r="F310" s="499">
        <v>2210</v>
      </c>
      <c r="G310" s="488">
        <v>50000</v>
      </c>
      <c r="H310" s="492">
        <v>49400</v>
      </c>
      <c r="I310" s="516"/>
    </row>
    <row r="311" spans="1:10" ht="37.5">
      <c r="A311" s="31"/>
      <c r="B311" s="497" t="s">
        <v>5</v>
      </c>
      <c r="C311" s="517" t="s">
        <v>528</v>
      </c>
      <c r="D311" s="517" t="s">
        <v>276</v>
      </c>
      <c r="E311" s="499">
        <v>2111</v>
      </c>
      <c r="F311" s="499">
        <v>3110</v>
      </c>
      <c r="G311" s="488">
        <v>25000</v>
      </c>
      <c r="H311" s="492">
        <v>25000</v>
      </c>
      <c r="I311" s="516"/>
      <c r="J311" s="147"/>
    </row>
    <row r="312" spans="1:9" ht="37.5">
      <c r="A312" s="31"/>
      <c r="B312" s="497" t="s">
        <v>5</v>
      </c>
      <c r="C312" s="517" t="s">
        <v>552</v>
      </c>
      <c r="D312" s="517" t="s">
        <v>230</v>
      </c>
      <c r="E312" s="499">
        <v>1020</v>
      </c>
      <c r="F312" s="499">
        <v>3110</v>
      </c>
      <c r="G312" s="488">
        <v>20000</v>
      </c>
      <c r="H312" s="492">
        <v>20000</v>
      </c>
      <c r="I312" s="516"/>
    </row>
    <row r="313" spans="1:10" ht="37.5">
      <c r="A313" s="31">
        <v>34</v>
      </c>
      <c r="B313" s="497" t="s">
        <v>5</v>
      </c>
      <c r="C313" s="518"/>
      <c r="D313" s="518"/>
      <c r="E313" s="518"/>
      <c r="F313" s="499"/>
      <c r="G313" s="488">
        <v>300000</v>
      </c>
      <c r="H313" s="488">
        <v>288213.58999999997</v>
      </c>
      <c r="I313" s="516"/>
      <c r="J313" s="147"/>
    </row>
    <row r="314" spans="1:10" ht="82.5" customHeight="1">
      <c r="A314" s="31"/>
      <c r="B314" s="497" t="s">
        <v>1</v>
      </c>
      <c r="C314" s="517" t="s">
        <v>190</v>
      </c>
      <c r="D314" s="493" t="s">
        <v>376</v>
      </c>
      <c r="E314" s="518">
        <v>6011</v>
      </c>
      <c r="F314" s="108">
        <v>2240</v>
      </c>
      <c r="G314" s="488">
        <v>150000</v>
      </c>
      <c r="H314" s="492">
        <v>42293</v>
      </c>
      <c r="I314" s="506" t="s">
        <v>637</v>
      </c>
      <c r="J314" s="147"/>
    </row>
    <row r="315" spans="1:10" ht="37.5">
      <c r="A315" s="31"/>
      <c r="B315" s="497" t="s">
        <v>1</v>
      </c>
      <c r="C315" s="517" t="s">
        <v>191</v>
      </c>
      <c r="D315" s="517" t="s">
        <v>566</v>
      </c>
      <c r="E315" s="518">
        <v>6011</v>
      </c>
      <c r="F315" s="108">
        <v>2240</v>
      </c>
      <c r="G315" s="488">
        <v>150000</v>
      </c>
      <c r="H315" s="492">
        <v>150000</v>
      </c>
      <c r="I315" s="516"/>
      <c r="J315" s="147"/>
    </row>
    <row r="316" spans="1:10" ht="37.5">
      <c r="A316" s="31">
        <v>35</v>
      </c>
      <c r="B316" s="497" t="s">
        <v>1</v>
      </c>
      <c r="C316" s="517"/>
      <c r="D316" s="518"/>
      <c r="E316" s="518"/>
      <c r="F316" s="108"/>
      <c r="G316" s="488">
        <v>300000</v>
      </c>
      <c r="H316" s="488">
        <v>192293</v>
      </c>
      <c r="I316" s="516"/>
      <c r="J316" s="147"/>
    </row>
    <row r="317" spans="1:9" ht="37.5">
      <c r="A317" s="31"/>
      <c r="B317" s="497" t="s">
        <v>2</v>
      </c>
      <c r="C317" s="497" t="s">
        <v>150</v>
      </c>
      <c r="D317" s="529" t="s">
        <v>230</v>
      </c>
      <c r="E317" s="518">
        <v>1020</v>
      </c>
      <c r="F317" s="499">
        <v>2210</v>
      </c>
      <c r="G317" s="488">
        <v>10000</v>
      </c>
      <c r="H317" s="492">
        <v>10000</v>
      </c>
      <c r="I317" s="516"/>
    </row>
    <row r="318" spans="1:10" ht="56.25">
      <c r="A318" s="31"/>
      <c r="B318" s="497" t="s">
        <v>2</v>
      </c>
      <c r="C318" s="517" t="s">
        <v>151</v>
      </c>
      <c r="D318" s="517" t="s">
        <v>276</v>
      </c>
      <c r="E318" s="518">
        <v>2111</v>
      </c>
      <c r="F318" s="108">
        <v>3110</v>
      </c>
      <c r="G318" s="488">
        <v>15000</v>
      </c>
      <c r="H318" s="492">
        <v>15000</v>
      </c>
      <c r="I318" s="516"/>
      <c r="J318" s="147"/>
    </row>
    <row r="319" spans="1:9" ht="37.5">
      <c r="A319" s="31"/>
      <c r="B319" s="497" t="s">
        <v>2</v>
      </c>
      <c r="C319" s="517" t="s">
        <v>152</v>
      </c>
      <c r="D319" s="529" t="s">
        <v>230</v>
      </c>
      <c r="E319" s="518">
        <v>1010</v>
      </c>
      <c r="F319" s="108">
        <v>3110</v>
      </c>
      <c r="G319" s="488">
        <v>15000</v>
      </c>
      <c r="H319" s="492">
        <v>15000</v>
      </c>
      <c r="I319" s="516"/>
    </row>
    <row r="320" spans="1:10" ht="75">
      <c r="A320" s="31"/>
      <c r="B320" s="497" t="s">
        <v>2</v>
      </c>
      <c r="C320" s="517" t="s">
        <v>407</v>
      </c>
      <c r="D320" s="495" t="s">
        <v>274</v>
      </c>
      <c r="E320" s="498" t="s">
        <v>296</v>
      </c>
      <c r="F320" s="108">
        <v>3110</v>
      </c>
      <c r="G320" s="488">
        <v>7000</v>
      </c>
      <c r="H320" s="492">
        <v>7000</v>
      </c>
      <c r="I320" s="516"/>
      <c r="J320" s="147"/>
    </row>
    <row r="321" spans="1:10" ht="75">
      <c r="A321" s="31"/>
      <c r="B321" s="497" t="s">
        <v>2</v>
      </c>
      <c r="C321" s="517" t="s">
        <v>407</v>
      </c>
      <c r="D321" s="495" t="s">
        <v>274</v>
      </c>
      <c r="E321" s="498" t="s">
        <v>296</v>
      </c>
      <c r="F321" s="499">
        <v>2210</v>
      </c>
      <c r="G321" s="488">
        <v>8000</v>
      </c>
      <c r="H321" s="492">
        <v>8000</v>
      </c>
      <c r="I321" s="516"/>
      <c r="J321" s="147"/>
    </row>
    <row r="322" spans="1:10" ht="93.75">
      <c r="A322" s="31"/>
      <c r="B322" s="497" t="s">
        <v>2</v>
      </c>
      <c r="C322" s="517" t="s">
        <v>462</v>
      </c>
      <c r="D322" s="495" t="s">
        <v>274</v>
      </c>
      <c r="E322" s="498" t="s">
        <v>290</v>
      </c>
      <c r="F322" s="108">
        <v>2210</v>
      </c>
      <c r="G322" s="488">
        <v>17000</v>
      </c>
      <c r="H322" s="508">
        <v>16999.58</v>
      </c>
      <c r="I322" s="506"/>
      <c r="J322" s="147"/>
    </row>
    <row r="323" spans="1:10" ht="56.25">
      <c r="A323" s="31"/>
      <c r="B323" s="497" t="s">
        <v>2</v>
      </c>
      <c r="C323" s="517" t="s">
        <v>463</v>
      </c>
      <c r="D323" s="495" t="s">
        <v>274</v>
      </c>
      <c r="E323" s="501">
        <v>3242</v>
      </c>
      <c r="F323" s="108">
        <v>2730</v>
      </c>
      <c r="G323" s="488">
        <v>6000</v>
      </c>
      <c r="H323" s="492">
        <v>6000</v>
      </c>
      <c r="I323" s="516"/>
      <c r="J323" s="147"/>
    </row>
    <row r="324" spans="1:10" ht="75">
      <c r="A324" s="31"/>
      <c r="B324" s="497" t="s">
        <v>2</v>
      </c>
      <c r="C324" s="517" t="s">
        <v>464</v>
      </c>
      <c r="D324" s="517" t="s">
        <v>274</v>
      </c>
      <c r="E324" s="518">
        <v>3104</v>
      </c>
      <c r="F324" s="108">
        <v>2210</v>
      </c>
      <c r="G324" s="488">
        <v>10000</v>
      </c>
      <c r="H324" s="492">
        <v>10000</v>
      </c>
      <c r="I324" s="516"/>
      <c r="J324" s="147"/>
    </row>
    <row r="325" spans="1:10" ht="56.25">
      <c r="A325" s="31"/>
      <c r="B325" s="497" t="s">
        <v>2</v>
      </c>
      <c r="C325" s="517" t="s">
        <v>485</v>
      </c>
      <c r="D325" s="493" t="s">
        <v>235</v>
      </c>
      <c r="E325" s="518">
        <v>1100</v>
      </c>
      <c r="F325" s="108">
        <v>2210</v>
      </c>
      <c r="G325" s="488">
        <v>6000</v>
      </c>
      <c r="H325" s="488">
        <v>6000</v>
      </c>
      <c r="I325" s="516"/>
      <c r="J325" s="147"/>
    </row>
    <row r="326" spans="1:10" ht="56.25">
      <c r="A326" s="31"/>
      <c r="B326" s="497" t="s">
        <v>2</v>
      </c>
      <c r="C326" s="517" t="s">
        <v>153</v>
      </c>
      <c r="D326" s="493" t="s">
        <v>235</v>
      </c>
      <c r="E326" s="518">
        <v>1100</v>
      </c>
      <c r="F326" s="108">
        <v>2210</v>
      </c>
      <c r="G326" s="488">
        <v>6000</v>
      </c>
      <c r="H326" s="488">
        <v>6000</v>
      </c>
      <c r="I326" s="516"/>
      <c r="J326" s="147"/>
    </row>
    <row r="327" spans="1:10" ht="56.25">
      <c r="A327" s="31"/>
      <c r="B327" s="497" t="s">
        <v>2</v>
      </c>
      <c r="C327" s="517" t="s">
        <v>241</v>
      </c>
      <c r="D327" s="502" t="s">
        <v>235</v>
      </c>
      <c r="E327" s="518">
        <v>4060</v>
      </c>
      <c r="F327" s="108">
        <v>2240</v>
      </c>
      <c r="G327" s="488">
        <v>200000</v>
      </c>
      <c r="H327" s="488">
        <v>200000</v>
      </c>
      <c r="I327" s="516"/>
      <c r="J327" s="147"/>
    </row>
    <row r="328" spans="1:10" ht="18.75">
      <c r="A328" s="31">
        <v>36</v>
      </c>
      <c r="B328" s="497" t="s">
        <v>2</v>
      </c>
      <c r="C328" s="517"/>
      <c r="D328" s="518"/>
      <c r="E328" s="518"/>
      <c r="F328" s="108"/>
      <c r="G328" s="488">
        <v>300000</v>
      </c>
      <c r="H328" s="488">
        <v>299999.58</v>
      </c>
      <c r="I328" s="516"/>
      <c r="J328" s="147"/>
    </row>
    <row r="329" spans="1:9" ht="37.5">
      <c r="A329" s="31"/>
      <c r="B329" s="497" t="s">
        <v>4</v>
      </c>
      <c r="C329" s="531" t="s">
        <v>426</v>
      </c>
      <c r="D329" s="529" t="s">
        <v>230</v>
      </c>
      <c r="E329" s="518">
        <v>1020</v>
      </c>
      <c r="F329" s="108">
        <v>2210</v>
      </c>
      <c r="G329" s="488">
        <v>50000</v>
      </c>
      <c r="H329" s="492">
        <v>50000</v>
      </c>
      <c r="I329" s="516"/>
    </row>
    <row r="330" spans="1:10" ht="56.25">
      <c r="A330" s="31"/>
      <c r="B330" s="497" t="s">
        <v>4</v>
      </c>
      <c r="C330" s="517" t="s">
        <v>247</v>
      </c>
      <c r="D330" s="517" t="s">
        <v>597</v>
      </c>
      <c r="E330" s="518">
        <v>6011</v>
      </c>
      <c r="F330" s="108">
        <v>2240</v>
      </c>
      <c r="G330" s="488">
        <v>150000</v>
      </c>
      <c r="H330" s="492">
        <v>149915.96</v>
      </c>
      <c r="I330" s="516"/>
      <c r="J330" s="147"/>
    </row>
    <row r="331" spans="1:10" ht="37.5">
      <c r="A331" s="31"/>
      <c r="B331" s="497" t="s">
        <v>4</v>
      </c>
      <c r="C331" s="517" t="s">
        <v>248</v>
      </c>
      <c r="D331" s="495" t="s">
        <v>276</v>
      </c>
      <c r="E331" s="518">
        <v>2111</v>
      </c>
      <c r="F331" s="108">
        <v>3210</v>
      </c>
      <c r="G331" s="488">
        <v>20000</v>
      </c>
      <c r="H331" s="492">
        <v>20000</v>
      </c>
      <c r="I331" s="516"/>
      <c r="J331" s="147"/>
    </row>
    <row r="332" spans="1:10" ht="37.5">
      <c r="A332" s="31"/>
      <c r="B332" s="497" t="s">
        <v>4</v>
      </c>
      <c r="C332" s="517" t="s">
        <v>249</v>
      </c>
      <c r="D332" s="495" t="s">
        <v>276</v>
      </c>
      <c r="E332" s="518">
        <v>2111</v>
      </c>
      <c r="F332" s="108">
        <v>2610</v>
      </c>
      <c r="G332" s="488">
        <v>20000</v>
      </c>
      <c r="H332" s="492">
        <v>20000</v>
      </c>
      <c r="I332" s="516"/>
      <c r="J332" s="147"/>
    </row>
    <row r="333" spans="1:10" ht="45.75" customHeight="1">
      <c r="A333" s="31"/>
      <c r="B333" s="497" t="s">
        <v>4</v>
      </c>
      <c r="C333" s="517" t="s">
        <v>486</v>
      </c>
      <c r="D333" s="495" t="s">
        <v>276</v>
      </c>
      <c r="E333" s="518">
        <v>2010</v>
      </c>
      <c r="F333" s="108">
        <v>2610</v>
      </c>
      <c r="G333" s="488">
        <v>20000</v>
      </c>
      <c r="H333" s="492">
        <v>20000</v>
      </c>
      <c r="I333" s="516"/>
      <c r="J333" s="147"/>
    </row>
    <row r="334" spans="1:10" ht="56.25">
      <c r="A334" s="31"/>
      <c r="B334" s="497" t="s">
        <v>4</v>
      </c>
      <c r="C334" s="517" t="s">
        <v>250</v>
      </c>
      <c r="D334" s="517" t="s">
        <v>597</v>
      </c>
      <c r="E334" s="518">
        <v>6011</v>
      </c>
      <c r="F334" s="108">
        <v>2240</v>
      </c>
      <c r="G334" s="488">
        <v>20000</v>
      </c>
      <c r="H334" s="492">
        <v>19998.65</v>
      </c>
      <c r="I334" s="516"/>
      <c r="J334" s="147"/>
    </row>
    <row r="335" spans="1:9" ht="37.5">
      <c r="A335" s="31"/>
      <c r="B335" s="497" t="s">
        <v>4</v>
      </c>
      <c r="C335" s="517" t="s">
        <v>251</v>
      </c>
      <c r="D335" s="555" t="s">
        <v>230</v>
      </c>
      <c r="E335" s="518">
        <v>1010</v>
      </c>
      <c r="F335" s="108">
        <v>2240</v>
      </c>
      <c r="G335" s="488">
        <v>20000</v>
      </c>
      <c r="H335" s="492">
        <v>19953.65</v>
      </c>
      <c r="I335" s="516"/>
    </row>
    <row r="336" spans="1:10" ht="37.5">
      <c r="A336" s="31">
        <v>37</v>
      </c>
      <c r="B336" s="497" t="s">
        <v>4</v>
      </c>
      <c r="C336" s="517"/>
      <c r="D336" s="518"/>
      <c r="E336" s="518"/>
      <c r="F336" s="108"/>
      <c r="G336" s="488">
        <v>300000</v>
      </c>
      <c r="H336" s="488">
        <v>299868.26</v>
      </c>
      <c r="I336" s="516"/>
      <c r="J336" s="147"/>
    </row>
    <row r="337" spans="1:10" ht="56.25">
      <c r="A337" s="31"/>
      <c r="B337" s="497" t="s">
        <v>3</v>
      </c>
      <c r="C337" s="517" t="s">
        <v>192</v>
      </c>
      <c r="D337" s="517" t="s">
        <v>566</v>
      </c>
      <c r="E337" s="498" t="s">
        <v>391</v>
      </c>
      <c r="F337" s="499">
        <v>2240</v>
      </c>
      <c r="G337" s="488">
        <v>25000</v>
      </c>
      <c r="H337" s="492">
        <v>25000</v>
      </c>
      <c r="I337" s="506"/>
      <c r="J337" s="147"/>
    </row>
    <row r="338" spans="1:10" ht="56.25">
      <c r="A338" s="31"/>
      <c r="B338" s="497" t="s">
        <v>3</v>
      </c>
      <c r="C338" s="517" t="s">
        <v>193</v>
      </c>
      <c r="D338" s="517" t="s">
        <v>566</v>
      </c>
      <c r="E338" s="498" t="s">
        <v>350</v>
      </c>
      <c r="F338" s="108">
        <v>2240</v>
      </c>
      <c r="G338" s="488">
        <v>80000</v>
      </c>
      <c r="H338" s="492">
        <v>80000</v>
      </c>
      <c r="I338" s="516"/>
      <c r="J338" s="147"/>
    </row>
    <row r="339" spans="1:10" ht="56.25">
      <c r="A339" s="31"/>
      <c r="B339" s="497" t="s">
        <v>3</v>
      </c>
      <c r="C339" s="517" t="s">
        <v>194</v>
      </c>
      <c r="D339" s="495" t="s">
        <v>240</v>
      </c>
      <c r="E339" s="518">
        <v>5033</v>
      </c>
      <c r="F339" s="108">
        <v>3110</v>
      </c>
      <c r="G339" s="488">
        <v>5000</v>
      </c>
      <c r="H339" s="492">
        <v>5000</v>
      </c>
      <c r="I339" s="516"/>
      <c r="J339" s="147"/>
    </row>
    <row r="340" spans="1:9" ht="37.5">
      <c r="A340" s="31"/>
      <c r="B340" s="497" t="s">
        <v>3</v>
      </c>
      <c r="C340" s="517" t="s">
        <v>195</v>
      </c>
      <c r="D340" s="529" t="s">
        <v>230</v>
      </c>
      <c r="E340" s="538">
        <v>1020</v>
      </c>
      <c r="F340" s="108">
        <v>2240</v>
      </c>
      <c r="G340" s="488">
        <v>30000</v>
      </c>
      <c r="H340" s="492">
        <v>30000</v>
      </c>
      <c r="I340" s="516"/>
    </row>
    <row r="341" spans="1:9" ht="37.5">
      <c r="A341" s="31"/>
      <c r="B341" s="497" t="s">
        <v>3</v>
      </c>
      <c r="C341" s="517" t="s">
        <v>196</v>
      </c>
      <c r="D341" s="529" t="s">
        <v>230</v>
      </c>
      <c r="E341" s="538">
        <v>1010</v>
      </c>
      <c r="F341" s="108">
        <v>2240</v>
      </c>
      <c r="G341" s="488">
        <v>76000</v>
      </c>
      <c r="H341" s="492">
        <v>76000</v>
      </c>
      <c r="I341" s="516"/>
    </row>
    <row r="342" spans="1:10" ht="56.25">
      <c r="A342" s="31"/>
      <c r="B342" s="497" t="s">
        <v>3</v>
      </c>
      <c r="C342" s="517" t="s">
        <v>197</v>
      </c>
      <c r="D342" s="493" t="s">
        <v>235</v>
      </c>
      <c r="E342" s="538">
        <v>4030</v>
      </c>
      <c r="F342" s="108">
        <v>3110</v>
      </c>
      <c r="G342" s="488">
        <v>6000</v>
      </c>
      <c r="H342" s="492">
        <v>6000</v>
      </c>
      <c r="I342" s="516"/>
      <c r="J342" s="147"/>
    </row>
    <row r="343" spans="1:10" ht="56.25">
      <c r="A343" s="31"/>
      <c r="B343" s="497" t="s">
        <v>3</v>
      </c>
      <c r="C343" s="517" t="s">
        <v>198</v>
      </c>
      <c r="D343" s="493" t="s">
        <v>349</v>
      </c>
      <c r="E343" s="518">
        <v>6030</v>
      </c>
      <c r="F343" s="108">
        <v>2240</v>
      </c>
      <c r="G343" s="488">
        <v>20000</v>
      </c>
      <c r="H343" s="492">
        <v>16085.32</v>
      </c>
      <c r="I343" s="506" t="s">
        <v>637</v>
      </c>
      <c r="J343" s="147"/>
    </row>
    <row r="344" spans="1:9" ht="37.5">
      <c r="A344" s="31"/>
      <c r="B344" s="497" t="s">
        <v>3</v>
      </c>
      <c r="C344" s="517" t="s">
        <v>199</v>
      </c>
      <c r="D344" s="529" t="s">
        <v>230</v>
      </c>
      <c r="E344" s="518">
        <v>1010</v>
      </c>
      <c r="F344" s="108">
        <v>2240</v>
      </c>
      <c r="G344" s="488">
        <v>58000</v>
      </c>
      <c r="H344" s="492">
        <v>56786.1</v>
      </c>
      <c r="I344" s="516"/>
    </row>
    <row r="345" spans="1:10" ht="18.75">
      <c r="A345" s="31">
        <v>38</v>
      </c>
      <c r="B345" s="497" t="s">
        <v>3</v>
      </c>
      <c r="C345" s="517"/>
      <c r="D345" s="518"/>
      <c r="E345" s="518"/>
      <c r="F345" s="108"/>
      <c r="G345" s="488">
        <v>300000</v>
      </c>
      <c r="H345" s="488">
        <f>269871.42+25000</f>
        <v>294871.42</v>
      </c>
      <c r="I345" s="516"/>
      <c r="J345" s="147"/>
    </row>
    <row r="346" spans="1:9" ht="112.5">
      <c r="A346" s="31"/>
      <c r="B346" s="497" t="s">
        <v>6</v>
      </c>
      <c r="C346" s="517" t="s">
        <v>112</v>
      </c>
      <c r="D346" s="529" t="s">
        <v>230</v>
      </c>
      <c r="E346" s="518">
        <v>1020</v>
      </c>
      <c r="F346" s="501">
        <v>2210</v>
      </c>
      <c r="G346" s="488">
        <v>40000</v>
      </c>
      <c r="H346" s="492">
        <v>40000</v>
      </c>
      <c r="I346" s="516"/>
    </row>
    <row r="347" spans="1:9" ht="112.5">
      <c r="A347" s="31"/>
      <c r="B347" s="497" t="s">
        <v>6</v>
      </c>
      <c r="C347" s="517" t="s">
        <v>112</v>
      </c>
      <c r="D347" s="529" t="s">
        <v>230</v>
      </c>
      <c r="E347" s="518">
        <v>1020</v>
      </c>
      <c r="F347" s="501">
        <v>3110</v>
      </c>
      <c r="G347" s="488">
        <v>45000</v>
      </c>
      <c r="H347" s="492">
        <v>45000</v>
      </c>
      <c r="I347" s="516"/>
    </row>
    <row r="348" spans="1:9" ht="75">
      <c r="A348" s="31"/>
      <c r="B348" s="497" t="s">
        <v>6</v>
      </c>
      <c r="C348" s="517" t="s">
        <v>113</v>
      </c>
      <c r="D348" s="529" t="s">
        <v>230</v>
      </c>
      <c r="E348" s="518">
        <v>1020</v>
      </c>
      <c r="F348" s="539">
        <v>2210</v>
      </c>
      <c r="G348" s="488">
        <v>120000</v>
      </c>
      <c r="H348" s="492">
        <v>117904</v>
      </c>
      <c r="I348" s="516"/>
    </row>
    <row r="349" spans="1:9" ht="112.5">
      <c r="A349" s="31"/>
      <c r="B349" s="503" t="s">
        <v>6</v>
      </c>
      <c r="C349" s="517" t="s">
        <v>114</v>
      </c>
      <c r="D349" s="529" t="s">
        <v>230</v>
      </c>
      <c r="E349" s="518">
        <v>1010</v>
      </c>
      <c r="F349" s="501">
        <v>2210</v>
      </c>
      <c r="G349" s="488">
        <v>32000</v>
      </c>
      <c r="H349" s="492">
        <v>32000</v>
      </c>
      <c r="I349" s="516"/>
    </row>
    <row r="350" spans="1:9" ht="112.5">
      <c r="A350" s="31"/>
      <c r="B350" s="503" t="s">
        <v>6</v>
      </c>
      <c r="C350" s="517" t="s">
        <v>114</v>
      </c>
      <c r="D350" s="529" t="s">
        <v>230</v>
      </c>
      <c r="E350" s="518">
        <v>1010</v>
      </c>
      <c r="F350" s="501">
        <v>3110</v>
      </c>
      <c r="G350" s="488">
        <v>28000</v>
      </c>
      <c r="H350" s="492">
        <v>17919</v>
      </c>
      <c r="I350" s="506" t="s">
        <v>638</v>
      </c>
    </row>
    <row r="351" spans="1:10" ht="37.5">
      <c r="A351" s="31"/>
      <c r="B351" s="497" t="s">
        <v>6</v>
      </c>
      <c r="C351" s="517" t="s">
        <v>116</v>
      </c>
      <c r="D351" s="517" t="s">
        <v>566</v>
      </c>
      <c r="E351" s="518">
        <v>6030</v>
      </c>
      <c r="F351" s="108">
        <v>2210</v>
      </c>
      <c r="G351" s="488">
        <v>35000</v>
      </c>
      <c r="H351" s="492">
        <v>35000</v>
      </c>
      <c r="I351" s="516"/>
      <c r="J351" s="147"/>
    </row>
    <row r="352" spans="1:10" ht="18.75">
      <c r="A352" s="31">
        <v>39</v>
      </c>
      <c r="B352" s="497" t="s">
        <v>6</v>
      </c>
      <c r="C352" s="517"/>
      <c r="D352" s="518"/>
      <c r="E352" s="518"/>
      <c r="F352" s="539"/>
      <c r="G352" s="488">
        <v>300000</v>
      </c>
      <c r="H352" s="488">
        <v>287823</v>
      </c>
      <c r="I352" s="516"/>
      <c r="J352" s="147"/>
    </row>
    <row r="353" spans="1:9" ht="37.5">
      <c r="A353" s="31"/>
      <c r="B353" s="497" t="s">
        <v>8</v>
      </c>
      <c r="C353" s="517" t="s">
        <v>89</v>
      </c>
      <c r="D353" s="529" t="s">
        <v>230</v>
      </c>
      <c r="E353" s="509">
        <v>1020</v>
      </c>
      <c r="F353" s="539">
        <v>3110</v>
      </c>
      <c r="G353" s="488">
        <v>50000</v>
      </c>
      <c r="H353" s="492">
        <v>50000</v>
      </c>
      <c r="I353" s="516"/>
    </row>
    <row r="354" spans="1:9" ht="37.5">
      <c r="A354" s="31"/>
      <c r="B354" s="497" t="s">
        <v>8</v>
      </c>
      <c r="C354" s="517" t="s">
        <v>90</v>
      </c>
      <c r="D354" s="529" t="s">
        <v>230</v>
      </c>
      <c r="E354" s="509">
        <v>1020</v>
      </c>
      <c r="F354" s="539">
        <v>2240</v>
      </c>
      <c r="G354" s="488">
        <v>50000</v>
      </c>
      <c r="H354" s="492">
        <v>49997</v>
      </c>
      <c r="I354" s="516"/>
    </row>
    <row r="355" spans="1:9" ht="56.25">
      <c r="A355" s="31"/>
      <c r="B355" s="497" t="s">
        <v>8</v>
      </c>
      <c r="C355" s="517" t="s">
        <v>91</v>
      </c>
      <c r="D355" s="529" t="s">
        <v>230</v>
      </c>
      <c r="E355" s="509">
        <v>1110</v>
      </c>
      <c r="F355" s="539">
        <v>2240</v>
      </c>
      <c r="G355" s="488">
        <v>50000</v>
      </c>
      <c r="H355" s="492">
        <v>50000</v>
      </c>
      <c r="I355" s="516"/>
    </row>
    <row r="356" spans="1:9" ht="56.25">
      <c r="A356" s="31"/>
      <c r="B356" s="497" t="s">
        <v>8</v>
      </c>
      <c r="C356" s="517" t="s">
        <v>92</v>
      </c>
      <c r="D356" s="529" t="s">
        <v>230</v>
      </c>
      <c r="E356" s="509">
        <v>1110</v>
      </c>
      <c r="F356" s="501">
        <v>2210</v>
      </c>
      <c r="G356" s="488">
        <v>30000</v>
      </c>
      <c r="H356" s="492">
        <v>30000</v>
      </c>
      <c r="I356" s="516"/>
    </row>
    <row r="357" spans="1:9" ht="56.25">
      <c r="A357" s="31"/>
      <c r="B357" s="497" t="s">
        <v>8</v>
      </c>
      <c r="C357" s="517" t="s">
        <v>92</v>
      </c>
      <c r="D357" s="529" t="s">
        <v>230</v>
      </c>
      <c r="E357" s="509">
        <v>1110</v>
      </c>
      <c r="F357" s="501">
        <v>2240</v>
      </c>
      <c r="G357" s="488">
        <v>20000</v>
      </c>
      <c r="H357" s="492">
        <v>20000</v>
      </c>
      <c r="I357" s="516"/>
    </row>
    <row r="358" spans="1:9" ht="37.5">
      <c r="A358" s="31"/>
      <c r="B358" s="497" t="s">
        <v>8</v>
      </c>
      <c r="C358" s="517" t="s">
        <v>93</v>
      </c>
      <c r="D358" s="529" t="s">
        <v>230</v>
      </c>
      <c r="E358" s="509">
        <v>1010</v>
      </c>
      <c r="F358" s="501">
        <v>2210</v>
      </c>
      <c r="G358" s="488">
        <v>2000</v>
      </c>
      <c r="H358" s="492">
        <v>2000</v>
      </c>
      <c r="I358" s="516"/>
    </row>
    <row r="359" spans="1:9" ht="37.5">
      <c r="A359" s="31"/>
      <c r="B359" s="497" t="s">
        <v>8</v>
      </c>
      <c r="C359" s="517" t="s">
        <v>93</v>
      </c>
      <c r="D359" s="529" t="s">
        <v>230</v>
      </c>
      <c r="E359" s="509">
        <v>1010</v>
      </c>
      <c r="F359" s="501">
        <v>3110</v>
      </c>
      <c r="G359" s="488">
        <v>48000</v>
      </c>
      <c r="H359" s="492">
        <v>48000</v>
      </c>
      <c r="I359" s="516"/>
    </row>
    <row r="360" spans="1:9" ht="37.5">
      <c r="A360" s="31"/>
      <c r="B360" s="497" t="s">
        <v>8</v>
      </c>
      <c r="C360" s="517" t="s">
        <v>580</v>
      </c>
      <c r="D360" s="529" t="s">
        <v>230</v>
      </c>
      <c r="E360" s="509">
        <v>1020</v>
      </c>
      <c r="F360" s="501">
        <v>3110</v>
      </c>
      <c r="G360" s="488">
        <v>50000</v>
      </c>
      <c r="H360" s="492">
        <v>49800</v>
      </c>
      <c r="I360" s="516"/>
    </row>
    <row r="361" spans="1:10" ht="37.5">
      <c r="A361" s="31">
        <v>40</v>
      </c>
      <c r="B361" s="497" t="s">
        <v>8</v>
      </c>
      <c r="C361" s="517"/>
      <c r="D361" s="518"/>
      <c r="E361" s="518"/>
      <c r="F361" s="539"/>
      <c r="G361" s="488">
        <v>300000</v>
      </c>
      <c r="H361" s="488">
        <v>299797</v>
      </c>
      <c r="I361" s="516"/>
      <c r="J361" s="147"/>
    </row>
    <row r="362" spans="1:10" ht="56.25">
      <c r="A362" s="31"/>
      <c r="B362" s="497" t="s">
        <v>7</v>
      </c>
      <c r="C362" s="517" t="s">
        <v>477</v>
      </c>
      <c r="D362" s="534" t="s">
        <v>349</v>
      </c>
      <c r="E362" s="518">
        <v>6011</v>
      </c>
      <c r="F362" s="499">
        <v>2240</v>
      </c>
      <c r="G362" s="488">
        <v>45158</v>
      </c>
      <c r="H362" s="492">
        <v>45113.18</v>
      </c>
      <c r="I362" s="516"/>
      <c r="J362" s="147"/>
    </row>
    <row r="363" spans="1:9" ht="56.25">
      <c r="A363" s="31"/>
      <c r="B363" s="497" t="s">
        <v>7</v>
      </c>
      <c r="C363" s="517" t="s">
        <v>148</v>
      </c>
      <c r="D363" s="529" t="s">
        <v>230</v>
      </c>
      <c r="E363" s="518">
        <v>1090</v>
      </c>
      <c r="F363" s="539">
        <v>2240</v>
      </c>
      <c r="G363" s="488">
        <v>50000</v>
      </c>
      <c r="H363" s="492">
        <v>49965</v>
      </c>
      <c r="I363" s="516"/>
    </row>
    <row r="364" spans="1:10" ht="56.25">
      <c r="A364" s="31"/>
      <c r="B364" s="497" t="s">
        <v>7</v>
      </c>
      <c r="C364" s="517" t="s">
        <v>149</v>
      </c>
      <c r="D364" s="493" t="s">
        <v>240</v>
      </c>
      <c r="E364" s="518">
        <v>5031</v>
      </c>
      <c r="F364" s="539">
        <v>2210</v>
      </c>
      <c r="G364" s="488">
        <v>55100</v>
      </c>
      <c r="H364" s="492">
        <v>55100</v>
      </c>
      <c r="I364" s="516"/>
      <c r="J364" s="147"/>
    </row>
    <row r="365" spans="1:10" ht="56.25">
      <c r="A365" s="31"/>
      <c r="B365" s="497" t="s">
        <v>7</v>
      </c>
      <c r="C365" s="517" t="s">
        <v>214</v>
      </c>
      <c r="D365" s="493" t="s">
        <v>240</v>
      </c>
      <c r="E365" s="518">
        <v>5031</v>
      </c>
      <c r="F365" s="539">
        <v>2210</v>
      </c>
      <c r="G365" s="488">
        <v>20000</v>
      </c>
      <c r="H365" s="492">
        <v>20000</v>
      </c>
      <c r="I365" s="516"/>
      <c r="J365" s="147"/>
    </row>
    <row r="366" spans="1:10" ht="56.25">
      <c r="A366" s="31"/>
      <c r="B366" s="497" t="s">
        <v>7</v>
      </c>
      <c r="C366" s="497" t="s">
        <v>379</v>
      </c>
      <c r="D366" s="517" t="s">
        <v>274</v>
      </c>
      <c r="E366" s="518">
        <v>3242</v>
      </c>
      <c r="F366" s="108">
        <v>2730</v>
      </c>
      <c r="G366" s="488">
        <v>76200</v>
      </c>
      <c r="H366" s="492">
        <v>76200</v>
      </c>
      <c r="I366" s="516"/>
      <c r="J366" s="147"/>
    </row>
    <row r="367" spans="1:9" ht="37.5">
      <c r="A367" s="31"/>
      <c r="B367" s="497" t="s">
        <v>7</v>
      </c>
      <c r="C367" s="517" t="s">
        <v>568</v>
      </c>
      <c r="D367" s="529" t="s">
        <v>230</v>
      </c>
      <c r="E367" s="518">
        <v>1010</v>
      </c>
      <c r="F367" s="539">
        <v>2210</v>
      </c>
      <c r="G367" s="488">
        <v>10000</v>
      </c>
      <c r="H367" s="492">
        <v>10000</v>
      </c>
      <c r="I367" s="516"/>
    </row>
    <row r="368" spans="1:10" ht="56.25">
      <c r="A368" s="31"/>
      <c r="B368" s="497" t="s">
        <v>7</v>
      </c>
      <c r="C368" s="517" t="s">
        <v>564</v>
      </c>
      <c r="D368" s="517" t="s">
        <v>274</v>
      </c>
      <c r="E368" s="518">
        <v>3104</v>
      </c>
      <c r="F368" s="539">
        <v>3110</v>
      </c>
      <c r="G368" s="488">
        <v>20000</v>
      </c>
      <c r="H368" s="492">
        <v>20000</v>
      </c>
      <c r="I368" s="516"/>
      <c r="J368" s="147"/>
    </row>
    <row r="369" spans="1:10" ht="56.25">
      <c r="A369" s="31"/>
      <c r="B369" s="497" t="s">
        <v>7</v>
      </c>
      <c r="C369" s="556" t="s">
        <v>622</v>
      </c>
      <c r="D369" s="493" t="s">
        <v>240</v>
      </c>
      <c r="E369" s="518">
        <v>5031</v>
      </c>
      <c r="F369" s="539">
        <v>3110</v>
      </c>
      <c r="G369" s="488">
        <v>22000</v>
      </c>
      <c r="H369" s="492">
        <v>22000</v>
      </c>
      <c r="I369" s="516"/>
      <c r="J369" s="147"/>
    </row>
    <row r="370" spans="1:10" ht="37.5">
      <c r="A370" s="31">
        <v>41</v>
      </c>
      <c r="B370" s="497" t="s">
        <v>7</v>
      </c>
      <c r="C370" s="517"/>
      <c r="D370" s="499"/>
      <c r="E370" s="108"/>
      <c r="F370" s="108"/>
      <c r="G370" s="488">
        <v>298458</v>
      </c>
      <c r="H370" s="488">
        <v>298378.18</v>
      </c>
      <c r="I370" s="516"/>
      <c r="J370" s="147"/>
    </row>
    <row r="371" spans="1:10" ht="74.25" customHeight="1">
      <c r="A371" s="31"/>
      <c r="B371" s="497" t="s">
        <v>9</v>
      </c>
      <c r="C371" s="517" t="s">
        <v>111</v>
      </c>
      <c r="D371" s="534" t="s">
        <v>349</v>
      </c>
      <c r="E371" s="518">
        <v>6011</v>
      </c>
      <c r="F371" s="108">
        <v>2240</v>
      </c>
      <c r="G371" s="488">
        <v>215000</v>
      </c>
      <c r="H371" s="492">
        <v>208703.12</v>
      </c>
      <c r="I371" s="516"/>
      <c r="J371" s="147"/>
    </row>
    <row r="372" spans="1:10" ht="75">
      <c r="A372" s="31"/>
      <c r="B372" s="497" t="s">
        <v>9</v>
      </c>
      <c r="C372" s="517" t="s">
        <v>570</v>
      </c>
      <c r="D372" s="534" t="s">
        <v>349</v>
      </c>
      <c r="E372" s="498" t="s">
        <v>296</v>
      </c>
      <c r="F372" s="108">
        <v>2240</v>
      </c>
      <c r="G372" s="488">
        <v>46000</v>
      </c>
      <c r="H372" s="492">
        <v>45197</v>
      </c>
      <c r="I372" s="506"/>
      <c r="J372" s="147"/>
    </row>
    <row r="373" spans="1:10" ht="56.25">
      <c r="A373" s="31"/>
      <c r="B373" s="497" t="s">
        <v>9</v>
      </c>
      <c r="C373" s="517" t="s">
        <v>571</v>
      </c>
      <c r="D373" s="534" t="s">
        <v>349</v>
      </c>
      <c r="E373" s="498" t="s">
        <v>296</v>
      </c>
      <c r="F373" s="108">
        <v>3110</v>
      </c>
      <c r="G373" s="488">
        <v>30000</v>
      </c>
      <c r="H373" s="492">
        <v>29477</v>
      </c>
      <c r="I373" s="506"/>
      <c r="J373" s="147"/>
    </row>
    <row r="374" spans="1:10" ht="58.5" customHeight="1">
      <c r="A374" s="31"/>
      <c r="B374" s="497" t="s">
        <v>9</v>
      </c>
      <c r="C374" s="517" t="s">
        <v>632</v>
      </c>
      <c r="D374" s="534" t="s">
        <v>349</v>
      </c>
      <c r="E374" s="498" t="s">
        <v>296</v>
      </c>
      <c r="F374" s="108">
        <v>2240</v>
      </c>
      <c r="G374" s="488">
        <v>9000</v>
      </c>
      <c r="H374" s="492">
        <v>8500</v>
      </c>
      <c r="I374" s="506"/>
      <c r="J374" s="147"/>
    </row>
    <row r="375" spans="1:10" ht="37.5">
      <c r="A375" s="31">
        <v>42</v>
      </c>
      <c r="B375" s="497" t="s">
        <v>9</v>
      </c>
      <c r="C375" s="517"/>
      <c r="D375" s="518"/>
      <c r="E375" s="518"/>
      <c r="F375" s="108"/>
      <c r="G375" s="488">
        <v>300000</v>
      </c>
      <c r="H375" s="492">
        <v>291877.12</v>
      </c>
      <c r="I375" s="516"/>
      <c r="J375" s="147"/>
    </row>
    <row r="376" spans="1:10" ht="56.25">
      <c r="A376" s="31"/>
      <c r="B376" s="497" t="s">
        <v>10</v>
      </c>
      <c r="C376" s="517" t="s">
        <v>419</v>
      </c>
      <c r="D376" s="493" t="s">
        <v>349</v>
      </c>
      <c r="E376" s="518">
        <v>6011</v>
      </c>
      <c r="F376" s="108">
        <v>2240</v>
      </c>
      <c r="G376" s="488">
        <v>30000</v>
      </c>
      <c r="H376" s="492">
        <v>28965.12</v>
      </c>
      <c r="I376" s="516"/>
      <c r="J376" s="147"/>
    </row>
    <row r="377" spans="1:10" ht="60" customHeight="1">
      <c r="A377" s="31"/>
      <c r="B377" s="497" t="s">
        <v>10</v>
      </c>
      <c r="C377" s="517" t="s">
        <v>469</v>
      </c>
      <c r="D377" s="517" t="s">
        <v>597</v>
      </c>
      <c r="E377" s="518">
        <v>6011</v>
      </c>
      <c r="F377" s="108">
        <v>2240</v>
      </c>
      <c r="G377" s="488">
        <v>180000</v>
      </c>
      <c r="H377" s="492">
        <v>180000</v>
      </c>
      <c r="I377" s="516"/>
      <c r="J377" s="147"/>
    </row>
    <row r="378" spans="1:9" ht="57" customHeight="1">
      <c r="A378" s="31"/>
      <c r="B378" s="497" t="s">
        <v>10</v>
      </c>
      <c r="C378" s="517" t="s">
        <v>470</v>
      </c>
      <c r="D378" s="529" t="s">
        <v>230</v>
      </c>
      <c r="E378" s="518">
        <v>1010</v>
      </c>
      <c r="F378" s="108">
        <v>2210</v>
      </c>
      <c r="G378" s="488">
        <v>15000</v>
      </c>
      <c r="H378" s="492">
        <v>15000</v>
      </c>
      <c r="I378" s="516"/>
    </row>
    <row r="379" spans="1:10" ht="57" customHeight="1">
      <c r="A379" s="31"/>
      <c r="B379" s="497" t="s">
        <v>10</v>
      </c>
      <c r="C379" s="517" t="s">
        <v>471</v>
      </c>
      <c r="D379" s="493" t="s">
        <v>600</v>
      </c>
      <c r="E379" s="498" t="s">
        <v>296</v>
      </c>
      <c r="F379" s="108">
        <v>3110</v>
      </c>
      <c r="G379" s="488">
        <v>15000</v>
      </c>
      <c r="H379" s="492">
        <v>15000</v>
      </c>
      <c r="I379" s="516"/>
      <c r="J379" s="147"/>
    </row>
    <row r="380" spans="1:10" ht="61.5" customHeight="1">
      <c r="A380" s="31"/>
      <c r="B380" s="497" t="s">
        <v>10</v>
      </c>
      <c r="C380" s="517" t="s">
        <v>472</v>
      </c>
      <c r="D380" s="517" t="s">
        <v>276</v>
      </c>
      <c r="E380" s="518">
        <v>2111</v>
      </c>
      <c r="F380" s="108">
        <v>2610</v>
      </c>
      <c r="G380" s="488">
        <v>10000</v>
      </c>
      <c r="H380" s="492">
        <v>10000</v>
      </c>
      <c r="I380" s="516"/>
      <c r="J380" s="147"/>
    </row>
    <row r="381" spans="1:10" ht="67.5" customHeight="1">
      <c r="A381" s="31"/>
      <c r="B381" s="497" t="s">
        <v>10</v>
      </c>
      <c r="C381" s="517" t="s">
        <v>473</v>
      </c>
      <c r="D381" s="517" t="s">
        <v>274</v>
      </c>
      <c r="E381" s="498" t="s">
        <v>296</v>
      </c>
      <c r="F381" s="108">
        <v>2210</v>
      </c>
      <c r="G381" s="488">
        <v>10000</v>
      </c>
      <c r="H381" s="492">
        <v>10000</v>
      </c>
      <c r="I381" s="516"/>
      <c r="J381" s="147"/>
    </row>
    <row r="382" spans="1:10" ht="66" customHeight="1">
      <c r="A382" s="31"/>
      <c r="B382" s="497" t="s">
        <v>10</v>
      </c>
      <c r="C382" s="517" t="s">
        <v>474</v>
      </c>
      <c r="D382" s="517" t="s">
        <v>276</v>
      </c>
      <c r="E382" s="518">
        <v>2010</v>
      </c>
      <c r="F382" s="108">
        <v>2610</v>
      </c>
      <c r="G382" s="488">
        <v>30000</v>
      </c>
      <c r="H382" s="492">
        <v>30000</v>
      </c>
      <c r="I382" s="516"/>
      <c r="J382" s="147"/>
    </row>
    <row r="383" spans="1:10" ht="65.25" customHeight="1">
      <c r="A383" s="31"/>
      <c r="B383" s="497" t="s">
        <v>10</v>
      </c>
      <c r="C383" s="517" t="s">
        <v>475</v>
      </c>
      <c r="D383" s="517" t="s">
        <v>276</v>
      </c>
      <c r="E383" s="518">
        <v>2111</v>
      </c>
      <c r="F383" s="108">
        <v>2610</v>
      </c>
      <c r="G383" s="488">
        <v>10000</v>
      </c>
      <c r="H383" s="492">
        <v>10000</v>
      </c>
      <c r="I383" s="516"/>
      <c r="J383" s="147"/>
    </row>
    <row r="384" spans="1:10" ht="18.75">
      <c r="A384" s="31">
        <v>43</v>
      </c>
      <c r="B384" s="497" t="s">
        <v>10</v>
      </c>
      <c r="C384" s="493"/>
      <c r="D384" s="499"/>
      <c r="E384" s="108"/>
      <c r="F384" s="108"/>
      <c r="G384" s="488">
        <v>300000</v>
      </c>
      <c r="H384" s="488">
        <v>298965.12</v>
      </c>
      <c r="I384" s="516"/>
      <c r="J384" s="147"/>
    </row>
    <row r="385" spans="1:10" ht="56.25">
      <c r="A385" s="31"/>
      <c r="B385" s="497" t="s">
        <v>11</v>
      </c>
      <c r="C385" s="517" t="s">
        <v>302</v>
      </c>
      <c r="D385" s="493" t="s">
        <v>235</v>
      </c>
      <c r="E385" s="518">
        <v>4082</v>
      </c>
      <c r="F385" s="108">
        <v>2240</v>
      </c>
      <c r="G385" s="488">
        <v>50000</v>
      </c>
      <c r="H385" s="492">
        <v>50000</v>
      </c>
      <c r="I385" s="516"/>
      <c r="J385" s="147"/>
    </row>
    <row r="386" spans="1:10" ht="56.25">
      <c r="A386" s="31"/>
      <c r="B386" s="497" t="s">
        <v>11</v>
      </c>
      <c r="C386" s="517" t="s">
        <v>245</v>
      </c>
      <c r="D386" s="493" t="s">
        <v>349</v>
      </c>
      <c r="E386" s="518">
        <v>6011</v>
      </c>
      <c r="F386" s="108">
        <v>2610</v>
      </c>
      <c r="G386" s="488">
        <v>170000</v>
      </c>
      <c r="H386" s="492">
        <v>169423</v>
      </c>
      <c r="I386" s="516"/>
      <c r="J386" s="147"/>
    </row>
    <row r="387" spans="1:10" ht="78" customHeight="1">
      <c r="A387" s="31"/>
      <c r="B387" s="497" t="s">
        <v>11</v>
      </c>
      <c r="C387" s="517" t="s">
        <v>538</v>
      </c>
      <c r="D387" s="517" t="s">
        <v>276</v>
      </c>
      <c r="E387" s="518">
        <v>2010</v>
      </c>
      <c r="F387" s="108">
        <v>2610</v>
      </c>
      <c r="G387" s="488">
        <v>80000</v>
      </c>
      <c r="H387" s="492">
        <v>79994</v>
      </c>
      <c r="I387" s="506"/>
      <c r="J387" s="147"/>
    </row>
    <row r="388" spans="1:10" ht="37.5">
      <c r="A388" s="31">
        <v>44</v>
      </c>
      <c r="B388" s="497" t="s">
        <v>11</v>
      </c>
      <c r="C388" s="517"/>
      <c r="D388" s="518"/>
      <c r="E388" s="518"/>
      <c r="F388" s="499"/>
      <c r="G388" s="492">
        <v>300000</v>
      </c>
      <c r="H388" s="492">
        <v>299417</v>
      </c>
      <c r="I388" s="516"/>
      <c r="J388" s="147"/>
    </row>
    <row r="389" spans="1:10" ht="93.75">
      <c r="A389" s="31"/>
      <c r="B389" s="497" t="s">
        <v>12</v>
      </c>
      <c r="C389" s="517" t="s">
        <v>189</v>
      </c>
      <c r="D389" s="517" t="s">
        <v>566</v>
      </c>
      <c r="E389" s="518">
        <v>6011</v>
      </c>
      <c r="F389" s="108">
        <v>2240</v>
      </c>
      <c r="G389" s="488">
        <v>105000</v>
      </c>
      <c r="H389" s="492">
        <v>104999.4</v>
      </c>
      <c r="I389" s="516"/>
      <c r="J389" s="147"/>
    </row>
    <row r="390" spans="1:10" ht="56.25">
      <c r="A390" s="31"/>
      <c r="B390" s="497" t="s">
        <v>12</v>
      </c>
      <c r="C390" s="517" t="s">
        <v>188</v>
      </c>
      <c r="D390" s="517" t="s">
        <v>566</v>
      </c>
      <c r="E390" s="518">
        <v>6030</v>
      </c>
      <c r="F390" s="108">
        <v>2240</v>
      </c>
      <c r="G390" s="488">
        <v>195000</v>
      </c>
      <c r="H390" s="492">
        <v>195000</v>
      </c>
      <c r="I390" s="516"/>
      <c r="J390" s="147"/>
    </row>
    <row r="391" spans="1:10" ht="18.75">
      <c r="A391" s="31">
        <v>45</v>
      </c>
      <c r="B391" s="497" t="s">
        <v>12</v>
      </c>
      <c r="C391" s="517"/>
      <c r="D391" s="518"/>
      <c r="E391" s="518"/>
      <c r="F391" s="108"/>
      <c r="G391" s="488">
        <v>300000</v>
      </c>
      <c r="H391" s="488">
        <v>299999.4</v>
      </c>
      <c r="I391" s="516"/>
      <c r="J391" s="147"/>
    </row>
    <row r="392" spans="1:10" ht="64.5" customHeight="1">
      <c r="A392" s="31"/>
      <c r="B392" s="497" t="s">
        <v>13</v>
      </c>
      <c r="C392" s="493" t="s">
        <v>509</v>
      </c>
      <c r="D392" s="493" t="s">
        <v>349</v>
      </c>
      <c r="E392" s="518">
        <v>6011</v>
      </c>
      <c r="F392" s="108">
        <v>2240</v>
      </c>
      <c r="G392" s="488">
        <v>220000</v>
      </c>
      <c r="H392" s="492">
        <v>219561.4</v>
      </c>
      <c r="I392" s="516"/>
      <c r="J392" s="147"/>
    </row>
    <row r="393" spans="1:9" ht="75">
      <c r="A393" s="31"/>
      <c r="B393" s="497" t="s">
        <v>13</v>
      </c>
      <c r="C393" s="493" t="s">
        <v>510</v>
      </c>
      <c r="D393" s="529" t="s">
        <v>230</v>
      </c>
      <c r="E393" s="518">
        <v>1020</v>
      </c>
      <c r="F393" s="108">
        <v>3110</v>
      </c>
      <c r="G393" s="488">
        <v>30000</v>
      </c>
      <c r="H393" s="492">
        <v>30000</v>
      </c>
      <c r="I393" s="516"/>
    </row>
    <row r="394" spans="1:9" ht="56.25">
      <c r="A394" s="31"/>
      <c r="B394" s="497" t="s">
        <v>13</v>
      </c>
      <c r="C394" s="493" t="s">
        <v>511</v>
      </c>
      <c r="D394" s="529" t="s">
        <v>230</v>
      </c>
      <c r="E394" s="518">
        <v>1020</v>
      </c>
      <c r="F394" s="108">
        <v>2240</v>
      </c>
      <c r="G394" s="488">
        <v>30000</v>
      </c>
      <c r="H394" s="492">
        <v>30000</v>
      </c>
      <c r="I394" s="516"/>
    </row>
    <row r="395" spans="1:9" ht="37.5">
      <c r="A395" s="31"/>
      <c r="B395" s="497" t="s">
        <v>13</v>
      </c>
      <c r="C395" s="493" t="s">
        <v>577</v>
      </c>
      <c r="D395" s="529" t="s">
        <v>230</v>
      </c>
      <c r="E395" s="518">
        <v>1010</v>
      </c>
      <c r="F395" s="108">
        <v>2210</v>
      </c>
      <c r="G395" s="488">
        <v>20000</v>
      </c>
      <c r="H395" s="492">
        <v>19980</v>
      </c>
      <c r="I395" s="516"/>
    </row>
    <row r="396" spans="1:10" ht="18.75">
      <c r="A396" s="31">
        <v>46</v>
      </c>
      <c r="B396" s="497" t="s">
        <v>13</v>
      </c>
      <c r="C396" s="517"/>
      <c r="D396" s="518"/>
      <c r="E396" s="518"/>
      <c r="F396" s="108"/>
      <c r="G396" s="488">
        <v>300000</v>
      </c>
      <c r="H396" s="488">
        <v>299541.4</v>
      </c>
      <c r="I396" s="516"/>
      <c r="J396" s="147"/>
    </row>
    <row r="397" spans="1:10" ht="37.5">
      <c r="A397" s="31"/>
      <c r="B397" s="497" t="s">
        <v>14</v>
      </c>
      <c r="C397" s="494" t="s">
        <v>332</v>
      </c>
      <c r="D397" s="517" t="s">
        <v>276</v>
      </c>
      <c r="E397" s="518">
        <v>2030</v>
      </c>
      <c r="F397" s="498" t="s">
        <v>380</v>
      </c>
      <c r="G397" s="488">
        <v>50000</v>
      </c>
      <c r="H397" s="492">
        <v>50000</v>
      </c>
      <c r="I397" s="516"/>
      <c r="J397" s="147"/>
    </row>
    <row r="398" spans="1:10" ht="56.25">
      <c r="A398" s="31"/>
      <c r="B398" s="497" t="s">
        <v>14</v>
      </c>
      <c r="C398" s="517" t="s">
        <v>333</v>
      </c>
      <c r="D398" s="517" t="s">
        <v>601</v>
      </c>
      <c r="E398" s="518">
        <v>6011</v>
      </c>
      <c r="F398" s="499">
        <v>2240</v>
      </c>
      <c r="G398" s="488">
        <v>90000</v>
      </c>
      <c r="H398" s="492">
        <v>89477.18</v>
      </c>
      <c r="I398" s="516"/>
      <c r="J398" s="147"/>
    </row>
    <row r="399" spans="1:10" ht="56.25">
      <c r="A399" s="31"/>
      <c r="B399" s="497" t="s">
        <v>14</v>
      </c>
      <c r="C399" s="517" t="s">
        <v>334</v>
      </c>
      <c r="D399" s="517" t="s">
        <v>349</v>
      </c>
      <c r="E399" s="518">
        <v>6011</v>
      </c>
      <c r="F399" s="499">
        <v>2240</v>
      </c>
      <c r="G399" s="488">
        <v>145000</v>
      </c>
      <c r="H399" s="492">
        <v>135674.2</v>
      </c>
      <c r="I399" s="516"/>
      <c r="J399" s="147"/>
    </row>
    <row r="400" spans="1:10" ht="56.25">
      <c r="A400" s="31"/>
      <c r="B400" s="497" t="s">
        <v>14</v>
      </c>
      <c r="C400" s="517" t="s">
        <v>345</v>
      </c>
      <c r="D400" s="517" t="s">
        <v>274</v>
      </c>
      <c r="E400" s="518">
        <v>3242</v>
      </c>
      <c r="F400" s="108">
        <v>2730</v>
      </c>
      <c r="G400" s="488">
        <v>10000</v>
      </c>
      <c r="H400" s="492">
        <v>10000</v>
      </c>
      <c r="I400" s="516"/>
      <c r="J400" s="147"/>
    </row>
    <row r="401" spans="1:10" ht="75">
      <c r="A401" s="31"/>
      <c r="B401" s="497" t="s">
        <v>14</v>
      </c>
      <c r="C401" s="517" t="s">
        <v>347</v>
      </c>
      <c r="D401" s="517" t="s">
        <v>274</v>
      </c>
      <c r="E401" s="518">
        <v>3105</v>
      </c>
      <c r="F401" s="108">
        <v>2210</v>
      </c>
      <c r="G401" s="488">
        <v>5000</v>
      </c>
      <c r="H401" s="492">
        <v>5000</v>
      </c>
      <c r="I401" s="516"/>
      <c r="J401" s="147"/>
    </row>
    <row r="402" spans="1:10" ht="37.5">
      <c r="A402" s="31">
        <v>47</v>
      </c>
      <c r="B402" s="497" t="s">
        <v>14</v>
      </c>
      <c r="C402" s="518"/>
      <c r="D402" s="518"/>
      <c r="E402" s="518"/>
      <c r="F402" s="108"/>
      <c r="G402" s="488">
        <v>300000</v>
      </c>
      <c r="H402" s="488">
        <v>290151.38</v>
      </c>
      <c r="I402" s="516"/>
      <c r="J402" s="147"/>
    </row>
    <row r="403" spans="1:10" ht="56.25">
      <c r="A403" s="31"/>
      <c r="B403" s="497" t="s">
        <v>15</v>
      </c>
      <c r="C403" s="517" t="s">
        <v>304</v>
      </c>
      <c r="D403" s="517" t="s">
        <v>349</v>
      </c>
      <c r="E403" s="499">
        <v>6011</v>
      </c>
      <c r="F403" s="108">
        <v>2240</v>
      </c>
      <c r="G403" s="488">
        <v>260000</v>
      </c>
      <c r="H403" s="492">
        <v>254182.12</v>
      </c>
      <c r="I403" s="516"/>
      <c r="J403" s="147"/>
    </row>
    <row r="404" spans="1:10" ht="37.5">
      <c r="A404" s="31"/>
      <c r="B404" s="497" t="s">
        <v>15</v>
      </c>
      <c r="C404" s="517" t="s">
        <v>383</v>
      </c>
      <c r="D404" s="517" t="s">
        <v>276</v>
      </c>
      <c r="E404" s="499">
        <v>2111</v>
      </c>
      <c r="F404" s="108">
        <v>3210</v>
      </c>
      <c r="G404" s="488">
        <v>15000</v>
      </c>
      <c r="H404" s="492">
        <v>15000</v>
      </c>
      <c r="I404" s="516"/>
      <c r="J404" s="147"/>
    </row>
    <row r="405" spans="1:10" ht="56.25">
      <c r="A405" s="31"/>
      <c r="B405" s="497" t="s">
        <v>15</v>
      </c>
      <c r="C405" s="517" t="s">
        <v>396</v>
      </c>
      <c r="D405" s="517" t="s">
        <v>274</v>
      </c>
      <c r="E405" s="518">
        <v>3242</v>
      </c>
      <c r="F405" s="108">
        <v>2730</v>
      </c>
      <c r="G405" s="488">
        <v>15000</v>
      </c>
      <c r="H405" s="492">
        <v>15000</v>
      </c>
      <c r="I405" s="516"/>
      <c r="J405" s="147"/>
    </row>
    <row r="406" spans="1:10" ht="75">
      <c r="A406" s="31"/>
      <c r="B406" s="497" t="s">
        <v>15</v>
      </c>
      <c r="C406" s="517" t="s">
        <v>397</v>
      </c>
      <c r="D406" s="517" t="s">
        <v>274</v>
      </c>
      <c r="E406" s="518">
        <v>3241</v>
      </c>
      <c r="F406" s="108">
        <v>2210</v>
      </c>
      <c r="G406" s="488">
        <v>10000</v>
      </c>
      <c r="H406" s="492">
        <v>10000</v>
      </c>
      <c r="I406" s="516"/>
      <c r="J406" s="147"/>
    </row>
    <row r="407" spans="1:10" ht="37.5">
      <c r="A407" s="31">
        <v>48</v>
      </c>
      <c r="B407" s="497" t="s">
        <v>15</v>
      </c>
      <c r="C407" s="517"/>
      <c r="D407" s="518"/>
      <c r="E407" s="518"/>
      <c r="F407" s="108"/>
      <c r="G407" s="488">
        <v>300000</v>
      </c>
      <c r="H407" s="488">
        <v>294182.12</v>
      </c>
      <c r="I407" s="516"/>
      <c r="J407" s="147"/>
    </row>
    <row r="408" spans="1:9" ht="37.5">
      <c r="A408" s="31"/>
      <c r="B408" s="534" t="s">
        <v>16</v>
      </c>
      <c r="C408" s="517" t="s">
        <v>317</v>
      </c>
      <c r="D408" s="529" t="s">
        <v>230</v>
      </c>
      <c r="E408" s="518">
        <v>1020</v>
      </c>
      <c r="F408" s="108">
        <v>2210</v>
      </c>
      <c r="G408" s="488">
        <v>50000</v>
      </c>
      <c r="H408" s="492">
        <v>50000</v>
      </c>
      <c r="I408" s="516"/>
    </row>
    <row r="409" spans="1:10" ht="37.5">
      <c r="A409" s="31"/>
      <c r="B409" s="534" t="s">
        <v>16</v>
      </c>
      <c r="C409" s="517" t="s">
        <v>318</v>
      </c>
      <c r="D409" s="517" t="s">
        <v>276</v>
      </c>
      <c r="E409" s="518">
        <v>2111</v>
      </c>
      <c r="F409" s="108">
        <v>2610</v>
      </c>
      <c r="G409" s="488">
        <v>50000</v>
      </c>
      <c r="H409" s="492">
        <v>50000</v>
      </c>
      <c r="I409" s="516"/>
      <c r="J409" s="147"/>
    </row>
    <row r="410" spans="1:10" ht="37.5">
      <c r="A410" s="31"/>
      <c r="B410" s="534" t="s">
        <v>16</v>
      </c>
      <c r="C410" s="517" t="s">
        <v>319</v>
      </c>
      <c r="D410" s="517" t="s">
        <v>276</v>
      </c>
      <c r="E410" s="518">
        <v>2030</v>
      </c>
      <c r="F410" s="108">
        <v>3210</v>
      </c>
      <c r="G410" s="488">
        <v>200000</v>
      </c>
      <c r="H410" s="492">
        <v>200000</v>
      </c>
      <c r="I410" s="516"/>
      <c r="J410" s="147"/>
    </row>
    <row r="411" spans="1:10" ht="18.75">
      <c r="A411" s="31">
        <v>49</v>
      </c>
      <c r="B411" s="534" t="s">
        <v>16</v>
      </c>
      <c r="C411" s="517"/>
      <c r="D411" s="517"/>
      <c r="E411" s="518"/>
      <c r="F411" s="108"/>
      <c r="G411" s="488">
        <v>300000</v>
      </c>
      <c r="H411" s="488">
        <v>300000</v>
      </c>
      <c r="I411" s="516"/>
      <c r="J411" s="147"/>
    </row>
    <row r="412" spans="1:10" ht="75">
      <c r="A412" s="31"/>
      <c r="B412" s="497" t="s">
        <v>17</v>
      </c>
      <c r="C412" s="517" t="s">
        <v>108</v>
      </c>
      <c r="D412" s="517" t="s">
        <v>566</v>
      </c>
      <c r="E412" s="498" t="s">
        <v>350</v>
      </c>
      <c r="F412" s="108">
        <v>2240</v>
      </c>
      <c r="G412" s="488">
        <v>151000</v>
      </c>
      <c r="H412" s="492">
        <v>150987.97</v>
      </c>
      <c r="I412" s="516"/>
      <c r="J412" s="147"/>
    </row>
    <row r="413" spans="1:10" ht="56.25">
      <c r="A413" s="31"/>
      <c r="B413" s="497" t="s">
        <v>17</v>
      </c>
      <c r="C413" s="517" t="s">
        <v>519</v>
      </c>
      <c r="D413" s="529" t="s">
        <v>230</v>
      </c>
      <c r="E413" s="498" t="s">
        <v>543</v>
      </c>
      <c r="F413" s="108">
        <v>2240</v>
      </c>
      <c r="G413" s="488">
        <v>6000</v>
      </c>
      <c r="H413" s="492">
        <v>6000</v>
      </c>
      <c r="I413" s="516"/>
      <c r="J413" s="147"/>
    </row>
    <row r="414" spans="1:10" ht="37.5">
      <c r="A414" s="31"/>
      <c r="B414" s="497" t="s">
        <v>17</v>
      </c>
      <c r="C414" s="517" t="s">
        <v>109</v>
      </c>
      <c r="D414" s="517" t="s">
        <v>276</v>
      </c>
      <c r="E414" s="518">
        <v>2010</v>
      </c>
      <c r="F414" s="108">
        <v>3110</v>
      </c>
      <c r="G414" s="488">
        <v>50000</v>
      </c>
      <c r="H414" s="492">
        <v>50000</v>
      </c>
      <c r="I414" s="516"/>
      <c r="J414" s="147"/>
    </row>
    <row r="415" spans="1:9" ht="37.5">
      <c r="A415" s="31"/>
      <c r="B415" s="497" t="s">
        <v>17</v>
      </c>
      <c r="C415" s="517" t="s">
        <v>110</v>
      </c>
      <c r="D415" s="529" t="s">
        <v>230</v>
      </c>
      <c r="E415" s="518">
        <v>1020</v>
      </c>
      <c r="F415" s="108">
        <v>3110</v>
      </c>
      <c r="G415" s="488">
        <v>23000</v>
      </c>
      <c r="H415" s="492">
        <v>22955</v>
      </c>
      <c r="I415" s="516"/>
    </row>
    <row r="416" spans="1:9" ht="56.25">
      <c r="A416" s="31"/>
      <c r="B416" s="497" t="s">
        <v>17</v>
      </c>
      <c r="C416" s="517" t="s">
        <v>627</v>
      </c>
      <c r="D416" s="529" t="s">
        <v>230</v>
      </c>
      <c r="E416" s="518">
        <v>1010</v>
      </c>
      <c r="F416" s="501">
        <v>2210</v>
      </c>
      <c r="G416" s="488">
        <v>22250</v>
      </c>
      <c r="H416" s="492">
        <v>22250</v>
      </c>
      <c r="I416" s="516"/>
    </row>
    <row r="417" spans="1:9" ht="56.25">
      <c r="A417" s="31"/>
      <c r="B417" s="497" t="s">
        <v>17</v>
      </c>
      <c r="C417" s="517" t="s">
        <v>627</v>
      </c>
      <c r="D417" s="529" t="s">
        <v>230</v>
      </c>
      <c r="E417" s="518">
        <v>1010</v>
      </c>
      <c r="F417" s="501">
        <v>2240</v>
      </c>
      <c r="G417" s="488">
        <v>12100</v>
      </c>
      <c r="H417" s="492">
        <v>11999.95</v>
      </c>
      <c r="I417" s="516"/>
    </row>
    <row r="418" spans="1:9" ht="56.25">
      <c r="A418" s="31"/>
      <c r="B418" s="497" t="s">
        <v>17</v>
      </c>
      <c r="C418" s="556" t="s">
        <v>623</v>
      </c>
      <c r="D418" s="529" t="s">
        <v>230</v>
      </c>
      <c r="E418" s="518">
        <v>1010</v>
      </c>
      <c r="F418" s="501">
        <v>3110</v>
      </c>
      <c r="G418" s="488">
        <v>35650</v>
      </c>
      <c r="H418" s="492">
        <v>31729</v>
      </c>
      <c r="I418" s="516"/>
    </row>
    <row r="419" spans="1:10" ht="37.5">
      <c r="A419" s="31">
        <v>50</v>
      </c>
      <c r="B419" s="497" t="s">
        <v>17</v>
      </c>
      <c r="C419" s="517"/>
      <c r="D419" s="518"/>
      <c r="E419" s="518"/>
      <c r="F419" s="108"/>
      <c r="G419" s="488">
        <v>300000</v>
      </c>
      <c r="H419" s="488">
        <v>295921.92</v>
      </c>
      <c r="I419" s="516"/>
      <c r="J419" s="147"/>
    </row>
    <row r="420" spans="1:9" ht="56.25">
      <c r="A420" s="31"/>
      <c r="B420" s="497" t="s">
        <v>18</v>
      </c>
      <c r="C420" s="517" t="s">
        <v>323</v>
      </c>
      <c r="D420" s="529" t="s">
        <v>230</v>
      </c>
      <c r="E420" s="518">
        <v>1020</v>
      </c>
      <c r="F420" s="539">
        <v>2240</v>
      </c>
      <c r="G420" s="488">
        <v>50000</v>
      </c>
      <c r="H420" s="492">
        <v>50000</v>
      </c>
      <c r="I420" s="516"/>
    </row>
    <row r="421" spans="1:9" ht="37.5">
      <c r="A421" s="31"/>
      <c r="B421" s="497" t="s">
        <v>18</v>
      </c>
      <c r="C421" s="517" t="s">
        <v>324</v>
      </c>
      <c r="D421" s="529" t="s">
        <v>230</v>
      </c>
      <c r="E421" s="518">
        <v>1020</v>
      </c>
      <c r="F421" s="539">
        <v>3110</v>
      </c>
      <c r="G421" s="488">
        <v>40000</v>
      </c>
      <c r="H421" s="492">
        <v>39840</v>
      </c>
      <c r="I421" s="516"/>
    </row>
    <row r="422" spans="1:9" ht="37.5">
      <c r="A422" s="31"/>
      <c r="B422" s="497" t="s">
        <v>18</v>
      </c>
      <c r="C422" s="517" t="s">
        <v>324</v>
      </c>
      <c r="D422" s="529" t="s">
        <v>230</v>
      </c>
      <c r="E422" s="518">
        <v>1020</v>
      </c>
      <c r="F422" s="501">
        <v>2210</v>
      </c>
      <c r="G422" s="488">
        <v>10000</v>
      </c>
      <c r="H422" s="492">
        <v>9900</v>
      </c>
      <c r="I422" s="516"/>
    </row>
    <row r="423" spans="1:10" ht="86.25" customHeight="1">
      <c r="A423" s="31"/>
      <c r="B423" s="497" t="s">
        <v>18</v>
      </c>
      <c r="C423" s="517" t="s">
        <v>325</v>
      </c>
      <c r="D423" s="495" t="s">
        <v>276</v>
      </c>
      <c r="E423" s="518">
        <v>2010</v>
      </c>
      <c r="F423" s="108">
        <v>3210</v>
      </c>
      <c r="G423" s="488">
        <v>200000</v>
      </c>
      <c r="H423" s="492">
        <v>199900</v>
      </c>
      <c r="I423" s="506"/>
      <c r="J423" s="147"/>
    </row>
    <row r="424" spans="1:10" ht="37.5">
      <c r="A424" s="31">
        <v>51</v>
      </c>
      <c r="B424" s="497" t="s">
        <v>18</v>
      </c>
      <c r="C424" s="493"/>
      <c r="D424" s="518"/>
      <c r="E424" s="518"/>
      <c r="F424" s="108"/>
      <c r="G424" s="488">
        <v>300000</v>
      </c>
      <c r="H424" s="488">
        <v>299640</v>
      </c>
      <c r="I424" s="516"/>
      <c r="J424" s="147"/>
    </row>
    <row r="425" spans="1:10" ht="56.25">
      <c r="A425" s="31"/>
      <c r="B425" s="497" t="s">
        <v>75</v>
      </c>
      <c r="C425" s="493" t="s">
        <v>560</v>
      </c>
      <c r="D425" s="493" t="s">
        <v>349</v>
      </c>
      <c r="E425" s="518">
        <v>6011</v>
      </c>
      <c r="F425" s="108">
        <v>2240</v>
      </c>
      <c r="G425" s="488">
        <v>100000</v>
      </c>
      <c r="H425" s="488">
        <v>99999.85</v>
      </c>
      <c r="I425" s="516"/>
      <c r="J425" s="147"/>
    </row>
    <row r="426" spans="1:10" ht="37.5">
      <c r="A426" s="31">
        <v>52</v>
      </c>
      <c r="B426" s="497" t="s">
        <v>75</v>
      </c>
      <c r="C426" s="493"/>
      <c r="D426" s="518"/>
      <c r="E426" s="518"/>
      <c r="F426" s="108"/>
      <c r="G426" s="488">
        <v>100000</v>
      </c>
      <c r="H426" s="488">
        <v>99999.85</v>
      </c>
      <c r="I426" s="516"/>
      <c r="J426" s="147"/>
    </row>
    <row r="427" spans="1:10" ht="84" customHeight="1">
      <c r="A427" s="31"/>
      <c r="B427" s="519" t="s">
        <v>19</v>
      </c>
      <c r="C427" s="517" t="s">
        <v>94</v>
      </c>
      <c r="D427" s="493" t="s">
        <v>349</v>
      </c>
      <c r="E427" s="518">
        <v>6011</v>
      </c>
      <c r="F427" s="108">
        <v>2240</v>
      </c>
      <c r="G427" s="488">
        <v>300000</v>
      </c>
      <c r="H427" s="492">
        <v>297968.76</v>
      </c>
      <c r="I427" s="516"/>
      <c r="J427" s="147"/>
    </row>
    <row r="428" spans="1:10" ht="37.5">
      <c r="A428" s="31">
        <v>53</v>
      </c>
      <c r="B428" s="497" t="s">
        <v>19</v>
      </c>
      <c r="C428" s="517"/>
      <c r="D428" s="518"/>
      <c r="E428" s="518"/>
      <c r="F428" s="108"/>
      <c r="G428" s="488">
        <v>300000</v>
      </c>
      <c r="H428" s="488">
        <v>297968.76</v>
      </c>
      <c r="I428" s="516"/>
      <c r="J428" s="147"/>
    </row>
    <row r="429" spans="1:10" ht="56.25">
      <c r="A429" s="31"/>
      <c r="B429" s="497" t="s">
        <v>20</v>
      </c>
      <c r="C429" s="517" t="s">
        <v>126</v>
      </c>
      <c r="D429" s="493" t="s">
        <v>349</v>
      </c>
      <c r="E429" s="518">
        <v>6011</v>
      </c>
      <c r="F429" s="108">
        <v>2240</v>
      </c>
      <c r="G429" s="488">
        <v>20000</v>
      </c>
      <c r="H429" s="492">
        <v>20000</v>
      </c>
      <c r="I429" s="516"/>
      <c r="J429" s="147"/>
    </row>
    <row r="430" spans="1:10" ht="37.5">
      <c r="A430" s="31"/>
      <c r="B430" s="497" t="s">
        <v>20</v>
      </c>
      <c r="C430" s="517" t="s">
        <v>127</v>
      </c>
      <c r="D430" s="517" t="s">
        <v>602</v>
      </c>
      <c r="E430" s="518">
        <v>6011</v>
      </c>
      <c r="F430" s="108">
        <v>2240</v>
      </c>
      <c r="G430" s="488">
        <v>180000</v>
      </c>
      <c r="H430" s="492">
        <v>179996.12</v>
      </c>
      <c r="I430" s="516"/>
      <c r="J430" s="147"/>
    </row>
    <row r="431" spans="1:10" ht="82.5" customHeight="1">
      <c r="A431" s="31"/>
      <c r="B431" s="497" t="s">
        <v>20</v>
      </c>
      <c r="C431" s="517" t="s">
        <v>128</v>
      </c>
      <c r="D431" s="493" t="s">
        <v>349</v>
      </c>
      <c r="E431" s="518">
        <v>6011</v>
      </c>
      <c r="F431" s="108">
        <v>2240</v>
      </c>
      <c r="G431" s="488">
        <v>30000</v>
      </c>
      <c r="H431" s="492"/>
      <c r="I431" s="506" t="s">
        <v>636</v>
      </c>
      <c r="J431" s="147"/>
    </row>
    <row r="432" spans="1:10" ht="56.25">
      <c r="A432" s="31"/>
      <c r="B432" s="497" t="s">
        <v>20</v>
      </c>
      <c r="C432" s="517" t="s">
        <v>129</v>
      </c>
      <c r="D432" s="493" t="s">
        <v>349</v>
      </c>
      <c r="E432" s="518">
        <v>6011</v>
      </c>
      <c r="F432" s="108">
        <v>2240</v>
      </c>
      <c r="G432" s="488">
        <v>24000</v>
      </c>
      <c r="H432" s="492">
        <v>23487.21</v>
      </c>
      <c r="I432" s="516"/>
      <c r="J432" s="147"/>
    </row>
    <row r="433" spans="1:10" ht="77.25" customHeight="1">
      <c r="A433" s="31"/>
      <c r="B433" s="497" t="s">
        <v>20</v>
      </c>
      <c r="C433" s="517" t="s">
        <v>130</v>
      </c>
      <c r="D433" s="493" t="s">
        <v>349</v>
      </c>
      <c r="E433" s="518">
        <v>6011</v>
      </c>
      <c r="F433" s="108">
        <v>2240</v>
      </c>
      <c r="G433" s="488">
        <v>6000</v>
      </c>
      <c r="H433" s="492">
        <v>6000</v>
      </c>
      <c r="I433" s="516"/>
      <c r="J433" s="147"/>
    </row>
    <row r="434" spans="1:10" ht="75">
      <c r="A434" s="31"/>
      <c r="B434" s="497" t="s">
        <v>20</v>
      </c>
      <c r="C434" s="517" t="s">
        <v>131</v>
      </c>
      <c r="D434" s="493" t="s">
        <v>240</v>
      </c>
      <c r="E434" s="518">
        <v>5031</v>
      </c>
      <c r="F434" s="108">
        <v>2240</v>
      </c>
      <c r="G434" s="488">
        <v>40000</v>
      </c>
      <c r="H434" s="492">
        <v>39789.08</v>
      </c>
      <c r="I434" s="516"/>
      <c r="J434" s="147"/>
    </row>
    <row r="435" spans="1:10" ht="37.5">
      <c r="A435" s="31">
        <v>54</v>
      </c>
      <c r="B435" s="497" t="s">
        <v>20</v>
      </c>
      <c r="C435" s="517"/>
      <c r="D435" s="518"/>
      <c r="E435" s="518"/>
      <c r="F435" s="108"/>
      <c r="G435" s="488">
        <v>300000</v>
      </c>
      <c r="H435" s="488">
        <v>269272.41</v>
      </c>
      <c r="I435" s="516"/>
      <c r="J435" s="147"/>
    </row>
    <row r="436" spans="1:10" ht="56.25">
      <c r="A436" s="31"/>
      <c r="B436" s="497" t="s">
        <v>21</v>
      </c>
      <c r="C436" s="517" t="s">
        <v>242</v>
      </c>
      <c r="D436" s="517" t="s">
        <v>240</v>
      </c>
      <c r="E436" s="518">
        <v>5033</v>
      </c>
      <c r="F436" s="108">
        <v>2210</v>
      </c>
      <c r="G436" s="488">
        <v>100000</v>
      </c>
      <c r="H436" s="492">
        <v>99660</v>
      </c>
      <c r="I436" s="516"/>
      <c r="J436" s="147"/>
    </row>
    <row r="437" spans="1:10" ht="56.25">
      <c r="A437" s="31"/>
      <c r="B437" s="497" t="s">
        <v>21</v>
      </c>
      <c r="C437" s="517" t="s">
        <v>243</v>
      </c>
      <c r="D437" s="517" t="s">
        <v>595</v>
      </c>
      <c r="E437" s="518">
        <v>6011</v>
      </c>
      <c r="F437" s="108">
        <v>2240</v>
      </c>
      <c r="G437" s="488">
        <v>100000</v>
      </c>
      <c r="H437" s="488">
        <v>100000</v>
      </c>
      <c r="I437" s="506"/>
      <c r="J437" s="147"/>
    </row>
    <row r="438" spans="1:10" ht="56.25">
      <c r="A438" s="31"/>
      <c r="B438" s="497" t="s">
        <v>21</v>
      </c>
      <c r="C438" s="517" t="s">
        <v>408</v>
      </c>
      <c r="D438" s="517" t="s">
        <v>276</v>
      </c>
      <c r="E438" s="518">
        <v>2111</v>
      </c>
      <c r="F438" s="108">
        <v>2610</v>
      </c>
      <c r="G438" s="488">
        <v>20000</v>
      </c>
      <c r="H438" s="492">
        <v>19999.75</v>
      </c>
      <c r="I438" s="506"/>
      <c r="J438" s="147"/>
    </row>
    <row r="439" spans="1:10" ht="37.5">
      <c r="A439" s="31"/>
      <c r="B439" s="497" t="s">
        <v>21</v>
      </c>
      <c r="C439" s="517" t="s">
        <v>424</v>
      </c>
      <c r="D439" s="517" t="s">
        <v>595</v>
      </c>
      <c r="E439" s="498" t="s">
        <v>350</v>
      </c>
      <c r="F439" s="108">
        <v>2240</v>
      </c>
      <c r="G439" s="488">
        <v>80000</v>
      </c>
      <c r="H439" s="492">
        <v>79988.99</v>
      </c>
      <c r="I439" s="516"/>
      <c r="J439" s="147"/>
    </row>
    <row r="440" spans="1:10" ht="37.5">
      <c r="A440" s="31">
        <v>55</v>
      </c>
      <c r="B440" s="497" t="s">
        <v>21</v>
      </c>
      <c r="C440" s="517"/>
      <c r="D440" s="499"/>
      <c r="E440" s="108"/>
      <c r="F440" s="488"/>
      <c r="G440" s="488">
        <v>300000</v>
      </c>
      <c r="H440" s="488">
        <v>299648.74</v>
      </c>
      <c r="I440" s="516"/>
      <c r="J440" s="147"/>
    </row>
    <row r="441" spans="1:10" ht="18.75">
      <c r="A441" s="31"/>
      <c r="B441" s="564"/>
      <c r="C441" s="565"/>
      <c r="D441" s="518"/>
      <c r="E441" s="518"/>
      <c r="F441" s="108"/>
      <c r="G441" s="488"/>
      <c r="H441" s="492"/>
      <c r="I441" s="516"/>
      <c r="J441" s="147"/>
    </row>
    <row r="442" spans="1:10" ht="18.75">
      <c r="A442" s="31"/>
      <c r="B442" s="487" t="s">
        <v>41</v>
      </c>
      <c r="C442" s="517"/>
      <c r="D442" s="489"/>
      <c r="E442" s="490"/>
      <c r="F442" s="108"/>
      <c r="G442" s="488">
        <v>16018158</v>
      </c>
      <c r="H442" s="488">
        <f>15189379.9+125000</f>
        <v>15314379.9</v>
      </c>
      <c r="I442" s="516"/>
      <c r="J442" s="147"/>
    </row>
    <row r="443" spans="4:10" ht="18.75">
      <c r="D443" s="540"/>
      <c r="J443" s="147"/>
    </row>
    <row r="444" spans="4:10" ht="18.75">
      <c r="D444" s="540"/>
      <c r="J444" s="147"/>
    </row>
    <row r="445" spans="4:10" ht="18.75">
      <c r="D445" s="540"/>
      <c r="J445" s="147"/>
    </row>
    <row r="446" spans="4:10" ht="18.75">
      <c r="D446" s="540"/>
      <c r="J446" s="147"/>
    </row>
    <row r="447" spans="4:10" ht="18.75">
      <c r="D447" s="540"/>
      <c r="J447" s="147"/>
    </row>
    <row r="448" spans="4:10" ht="18.75">
      <c r="D448" s="540"/>
      <c r="J448" s="147"/>
    </row>
    <row r="449" spans="4:10" ht="18.75">
      <c r="D449" s="540"/>
      <c r="J449" s="147"/>
    </row>
    <row r="450" spans="4:10" ht="18.75">
      <c r="D450" s="540"/>
      <c r="J450" s="147"/>
    </row>
    <row r="451" spans="4:10" ht="18.75">
      <c r="D451" s="540"/>
      <c r="J451" s="147"/>
    </row>
    <row r="452" spans="4:10" ht="18.75">
      <c r="D452" s="540"/>
      <c r="J452" s="147"/>
    </row>
    <row r="453" spans="4:10" ht="18.75">
      <c r="D453" s="540"/>
      <c r="J453" s="147"/>
    </row>
    <row r="454" spans="4:10" ht="18.75">
      <c r="D454" s="540"/>
      <c r="J454" s="147"/>
    </row>
    <row r="455" spans="4:10" ht="18.75">
      <c r="D455" s="540"/>
      <c r="J455" s="147"/>
    </row>
    <row r="456" spans="4:10" ht="18.75">
      <c r="D456" s="540"/>
      <c r="J456" s="147"/>
    </row>
    <row r="457" spans="4:10" ht="18.75">
      <c r="D457" s="540"/>
      <c r="J457" s="147"/>
    </row>
    <row r="458" spans="4:10" ht="18.75">
      <c r="D458" s="540"/>
      <c r="J458" s="147"/>
    </row>
    <row r="459" spans="4:10" ht="18.75">
      <c r="D459" s="540"/>
      <c r="J459" s="147"/>
    </row>
    <row r="460" spans="4:10" ht="18.75">
      <c r="D460" s="540"/>
      <c r="J460" s="147"/>
    </row>
    <row r="461" spans="4:10" ht="18.75">
      <c r="D461" s="540"/>
      <c r="J461" s="147"/>
    </row>
    <row r="462" spans="4:10" ht="18.75">
      <c r="D462" s="540"/>
      <c r="J462" s="147"/>
    </row>
    <row r="463" spans="4:10" ht="18.75">
      <c r="D463" s="540"/>
      <c r="J463" s="147"/>
    </row>
    <row r="464" spans="4:10" ht="18.75">
      <c r="D464" s="540"/>
      <c r="J464" s="147"/>
    </row>
    <row r="465" spans="3:10" ht="31.5" customHeight="1">
      <c r="C465" s="541"/>
      <c r="G465" s="485"/>
      <c r="J465" s="147"/>
    </row>
    <row r="466" spans="3:7" ht="25.5">
      <c r="C466" s="541"/>
      <c r="G466" s="520"/>
    </row>
    <row r="467" spans="6:8" ht="25.5">
      <c r="F467" s="542"/>
      <c r="G467" s="521"/>
      <c r="H467" s="486"/>
    </row>
    <row r="468" spans="6:8" ht="25.5">
      <c r="F468" s="543"/>
      <c r="G468" s="522"/>
      <c r="H468" s="522"/>
    </row>
    <row r="469" ht="25.5">
      <c r="F469" s="537"/>
    </row>
    <row r="470" spans="1:7" ht="25.5">
      <c r="A470" s="544"/>
      <c r="B470" s="545"/>
      <c r="C470" s="546"/>
      <c r="D470" s="547"/>
      <c r="E470" s="544"/>
      <c r="F470" s="548"/>
      <c r="G470" s="523"/>
    </row>
    <row r="472" spans="3:8" ht="25.5">
      <c r="C472" s="549">
        <f aca="true" t="shared" si="0" ref="C472:H472">C442-C470</f>
        <v>0</v>
      </c>
      <c r="D472" s="549">
        <f t="shared" si="0"/>
        <v>0</v>
      </c>
      <c r="E472" s="549">
        <f t="shared" si="0"/>
        <v>0</v>
      </c>
      <c r="F472" s="549">
        <f t="shared" si="0"/>
        <v>0</v>
      </c>
      <c r="G472" s="549">
        <f t="shared" si="0"/>
        <v>16018158</v>
      </c>
      <c r="H472" s="549">
        <f t="shared" si="0"/>
        <v>15314379.9</v>
      </c>
    </row>
  </sheetData>
  <sheetProtection/>
  <mergeCells count="12">
    <mergeCell ref="A1:I1"/>
    <mergeCell ref="C3:C5"/>
    <mergeCell ref="A2:I2"/>
    <mergeCell ref="A3:A5"/>
    <mergeCell ref="B441:C441"/>
    <mergeCell ref="D3:D4"/>
    <mergeCell ref="E3:G3"/>
    <mergeCell ref="I3:I4"/>
    <mergeCell ref="H3:H5"/>
    <mergeCell ref="E4:E5"/>
    <mergeCell ref="F4:F5"/>
    <mergeCell ref="B3:B5"/>
  </mergeCells>
  <printOptions/>
  <pageMargins left="0.3937007874015748" right="0.3937007874015748" top="0.33" bottom="0.27" header="0.21" footer="0.5118110236220472"/>
  <pageSetup fitToHeight="50" fitToWidth="1" horizontalDpi="600" verticalDpi="600" orientation="landscape" paperSize="9" scale="51" r:id="rId1"/>
  <rowBreaks count="5" manualBreakCount="5">
    <brk id="188" max="21" man="1"/>
    <brk id="211" max="21" man="1"/>
    <brk id="393" max="21" man="1"/>
    <brk id="416" max="21" man="1"/>
    <brk id="427" max="21" man="1"/>
  </rowBreaks>
  <colBreaks count="8" manualBreakCount="8">
    <brk id="34" max="65535" man="1"/>
    <brk id="58" max="65535" man="1"/>
    <brk id="82" max="65535" man="1"/>
    <brk id="106" max="65535" man="1"/>
    <brk id="130" max="65535" man="1"/>
    <brk id="154" max="65535" man="1"/>
    <brk id="178" max="65535" man="1"/>
    <brk id="20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582"/>
  <sheetViews>
    <sheetView view="pageBreakPreview" zoomScale="70" zoomScaleNormal="70" zoomScaleSheetLayoutView="70" zoomScalePageLayoutView="40" workbookViewId="0" topLeftCell="A4">
      <pane xSplit="2" ySplit="5" topLeftCell="C12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6" sqref="G16"/>
    </sheetView>
  </sheetViews>
  <sheetFormatPr defaultColWidth="8.875" defaultRowHeight="12.75"/>
  <cols>
    <col min="1" max="1" width="6.375" style="152" customWidth="1"/>
    <col min="2" max="2" width="40.375" style="133" customWidth="1"/>
    <col min="3" max="4" width="0.6171875" style="132" customWidth="1"/>
    <col min="5" max="6" width="19.25390625" style="132" customWidth="1"/>
    <col min="7" max="7" width="21.00390625" style="132" customWidth="1"/>
    <col min="8" max="8" width="59.25390625" style="153" customWidth="1"/>
    <col min="9" max="10" width="18.25390625" style="153" customWidth="1"/>
    <col min="11" max="11" width="1.75390625" style="153" customWidth="1"/>
    <col min="12" max="12" width="9.75390625" style="313" customWidth="1"/>
    <col min="13" max="13" width="47.375" style="151" customWidth="1"/>
    <col min="14" max="14" width="11.375" style="151" customWidth="1"/>
    <col min="15" max="15" width="11.75390625" style="352" customWidth="1"/>
    <col min="16" max="16" width="17.00390625" style="154" customWidth="1"/>
    <col min="17" max="17" width="14.25390625" style="154" customWidth="1"/>
    <col min="18" max="18" width="16.25390625" style="157" customWidth="1"/>
    <col min="19" max="19" width="18.25390625" style="132" customWidth="1"/>
    <col min="20" max="20" width="17.375" style="132" customWidth="1"/>
    <col min="21" max="21" width="16.375" style="132" customWidth="1"/>
    <col min="22" max="22" width="18.625" style="155" customWidth="1"/>
    <col min="23" max="23" width="21.625" style="117" customWidth="1"/>
    <col min="24" max="24" width="20.375" style="150" customWidth="1"/>
    <col min="25" max="25" width="55.00390625" style="156" customWidth="1"/>
    <col min="26" max="16384" width="8.875" style="120" customWidth="1"/>
  </cols>
  <sheetData>
    <row r="1" spans="1:25" ht="20.25">
      <c r="A1" s="111"/>
      <c r="B1" s="112"/>
      <c r="C1" s="245"/>
      <c r="D1" s="245"/>
      <c r="E1" s="245"/>
      <c r="F1" s="245"/>
      <c r="G1" s="245"/>
      <c r="H1" s="113"/>
      <c r="I1" s="113"/>
      <c r="J1" s="113"/>
      <c r="K1" s="113"/>
      <c r="L1" s="297"/>
      <c r="M1" s="115"/>
      <c r="N1" s="115"/>
      <c r="O1" s="315"/>
      <c r="P1" s="114"/>
      <c r="Q1" s="114"/>
      <c r="R1" s="114"/>
      <c r="S1" s="109"/>
      <c r="T1" s="109"/>
      <c r="U1" s="109"/>
      <c r="V1" s="116"/>
      <c r="X1" s="118"/>
      <c r="Y1" s="119"/>
    </row>
    <row r="2" spans="1:25" ht="26.25">
      <c r="A2" s="121"/>
      <c r="B2" s="573" t="s">
        <v>36</v>
      </c>
      <c r="C2" s="573"/>
      <c r="D2" s="573"/>
      <c r="E2" s="573"/>
      <c r="F2" s="573"/>
      <c r="G2" s="573"/>
      <c r="H2" s="574"/>
      <c r="I2" s="574"/>
      <c r="J2" s="574"/>
      <c r="K2" s="574"/>
      <c r="L2" s="574"/>
      <c r="M2" s="575"/>
      <c r="N2" s="575"/>
      <c r="O2" s="575"/>
      <c r="P2" s="575"/>
      <c r="Q2" s="575"/>
      <c r="R2" s="575"/>
      <c r="S2" s="109"/>
      <c r="T2" s="109"/>
      <c r="U2" s="109"/>
      <c r="V2" s="122"/>
      <c r="X2" s="118"/>
      <c r="Y2" s="119"/>
    </row>
    <row r="3" spans="1:25" ht="26.25">
      <c r="A3" s="123"/>
      <c r="B3" s="576" t="s">
        <v>79</v>
      </c>
      <c r="C3" s="576"/>
      <c r="D3" s="576"/>
      <c r="E3" s="576"/>
      <c r="F3" s="576"/>
      <c r="G3" s="576"/>
      <c r="H3" s="577"/>
      <c r="I3" s="577"/>
      <c r="J3" s="577"/>
      <c r="K3" s="577"/>
      <c r="L3" s="577"/>
      <c r="M3" s="578"/>
      <c r="N3" s="578"/>
      <c r="O3" s="578"/>
      <c r="P3" s="578"/>
      <c r="Q3" s="578"/>
      <c r="R3" s="578"/>
      <c r="S3" s="109"/>
      <c r="T3" s="109"/>
      <c r="U3" s="109"/>
      <c r="V3" s="122"/>
      <c r="X3" s="118"/>
      <c r="Y3" s="119"/>
    </row>
    <row r="4" spans="1:25" ht="27" thickBot="1">
      <c r="A4" s="123"/>
      <c r="B4" s="124"/>
      <c r="C4" s="246"/>
      <c r="D4" s="246"/>
      <c r="E4" s="246"/>
      <c r="F4" s="246"/>
      <c r="G4" s="246"/>
      <c r="H4" s="125"/>
      <c r="I4" s="125"/>
      <c r="J4" s="125"/>
      <c r="K4" s="125"/>
      <c r="L4" s="298"/>
      <c r="M4" s="89"/>
      <c r="N4" s="316"/>
      <c r="O4" s="317"/>
      <c r="P4" s="126"/>
      <c r="Q4" s="126"/>
      <c r="R4" s="126"/>
      <c r="S4" s="109"/>
      <c r="T4" s="109"/>
      <c r="U4" s="127"/>
      <c r="V4" s="128"/>
      <c r="X4" s="118"/>
      <c r="Y4" s="119"/>
    </row>
    <row r="5" spans="1:25" ht="22.5">
      <c r="A5" s="579" t="s">
        <v>35</v>
      </c>
      <c r="B5" s="582" t="s">
        <v>40</v>
      </c>
      <c r="C5" s="247"/>
      <c r="D5" s="247"/>
      <c r="E5" s="585" t="s">
        <v>418</v>
      </c>
      <c r="F5" s="465"/>
      <c r="G5" s="587" t="s">
        <v>417</v>
      </c>
      <c r="H5" s="589" t="s">
        <v>39</v>
      </c>
      <c r="I5" s="589" t="s">
        <v>23</v>
      </c>
      <c r="J5" s="594" t="s">
        <v>84</v>
      </c>
      <c r="K5" s="594" t="s">
        <v>85</v>
      </c>
      <c r="L5" s="607" t="s">
        <v>28</v>
      </c>
      <c r="M5" s="607"/>
      <c r="N5" s="608" t="s">
        <v>82</v>
      </c>
      <c r="O5" s="609"/>
      <c r="P5" s="609"/>
      <c r="Q5" s="610"/>
      <c r="R5" s="611" t="s">
        <v>44</v>
      </c>
      <c r="S5" s="614" t="s">
        <v>37</v>
      </c>
      <c r="T5" s="614"/>
      <c r="U5" s="615"/>
      <c r="V5" s="616" t="s">
        <v>38</v>
      </c>
      <c r="W5" s="619" t="s">
        <v>32</v>
      </c>
      <c r="X5" s="595" t="s">
        <v>33</v>
      </c>
      <c r="Y5" s="594" t="s">
        <v>83</v>
      </c>
    </row>
    <row r="6" spans="1:25" ht="175.5" customHeight="1">
      <c r="A6" s="580"/>
      <c r="B6" s="583"/>
      <c r="C6" s="274"/>
      <c r="D6" s="274"/>
      <c r="E6" s="586"/>
      <c r="F6" s="472" t="s">
        <v>455</v>
      </c>
      <c r="G6" s="588"/>
      <c r="H6" s="590"/>
      <c r="I6" s="592"/>
      <c r="J6" s="592"/>
      <c r="K6" s="592"/>
      <c r="L6" s="592" t="s">
        <v>80</v>
      </c>
      <c r="M6" s="597" t="s">
        <v>81</v>
      </c>
      <c r="N6" s="599" t="s">
        <v>74</v>
      </c>
      <c r="O6" s="601" t="s">
        <v>43</v>
      </c>
      <c r="P6" s="603" t="s">
        <v>42</v>
      </c>
      <c r="Q6" s="603" t="s">
        <v>34</v>
      </c>
      <c r="R6" s="612"/>
      <c r="S6" s="571" t="s">
        <v>29</v>
      </c>
      <c r="T6" s="606" t="s">
        <v>30</v>
      </c>
      <c r="U6" s="571" t="s">
        <v>31</v>
      </c>
      <c r="V6" s="617"/>
      <c r="W6" s="620"/>
      <c r="X6" s="596"/>
      <c r="Y6" s="592"/>
    </row>
    <row r="7" spans="1:25" ht="20.25" hidden="1">
      <c r="A7" s="581"/>
      <c r="B7" s="584"/>
      <c r="C7" s="248"/>
      <c r="D7" s="248"/>
      <c r="E7" s="248"/>
      <c r="F7" s="248"/>
      <c r="G7" s="386" t="s">
        <v>215</v>
      </c>
      <c r="H7" s="591"/>
      <c r="I7" s="593"/>
      <c r="J7" s="593"/>
      <c r="K7" s="593"/>
      <c r="L7" s="593"/>
      <c r="M7" s="598"/>
      <c r="N7" s="600"/>
      <c r="O7" s="602"/>
      <c r="P7" s="604"/>
      <c r="Q7" s="605"/>
      <c r="R7" s="613"/>
      <c r="S7" s="572"/>
      <c r="T7" s="606"/>
      <c r="U7" s="572"/>
      <c r="V7" s="618"/>
      <c r="W7" s="621"/>
      <c r="X7" s="596"/>
      <c r="Y7" s="593"/>
    </row>
    <row r="8" spans="1:25" ht="18.75">
      <c r="A8" s="129">
        <v>1</v>
      </c>
      <c r="B8" s="130">
        <v>2</v>
      </c>
      <c r="C8" s="249"/>
      <c r="D8" s="249"/>
      <c r="E8" s="249"/>
      <c r="F8" s="249"/>
      <c r="G8" s="387"/>
      <c r="H8" s="130">
        <v>3</v>
      </c>
      <c r="I8" s="130">
        <v>4</v>
      </c>
      <c r="J8" s="130"/>
      <c r="K8" s="130"/>
      <c r="L8" s="130">
        <v>5</v>
      </c>
      <c r="M8" s="130">
        <v>6</v>
      </c>
      <c r="N8" s="130">
        <v>7</v>
      </c>
      <c r="O8" s="130">
        <v>8</v>
      </c>
      <c r="P8" s="130">
        <v>9</v>
      </c>
      <c r="Q8" s="130">
        <v>10</v>
      </c>
      <c r="R8" s="200">
        <v>11</v>
      </c>
      <c r="S8" s="198">
        <v>12</v>
      </c>
      <c r="T8" s="198">
        <v>13</v>
      </c>
      <c r="U8" s="199">
        <v>14</v>
      </c>
      <c r="V8" s="199">
        <v>15</v>
      </c>
      <c r="W8" s="198">
        <v>16</v>
      </c>
      <c r="X8" s="168">
        <v>17</v>
      </c>
      <c r="Y8" s="168">
        <v>18</v>
      </c>
    </row>
    <row r="9" spans="1:25" ht="56.25">
      <c r="A9" s="131"/>
      <c r="B9" s="290" t="s">
        <v>224</v>
      </c>
      <c r="C9" s="291"/>
      <c r="D9" s="291"/>
      <c r="E9" s="291"/>
      <c r="F9" s="291"/>
      <c r="G9" s="388">
        <v>40000</v>
      </c>
      <c r="H9" s="292" t="s">
        <v>225</v>
      </c>
      <c r="I9" s="293"/>
      <c r="J9" s="296" t="s">
        <v>236</v>
      </c>
      <c r="K9" s="296"/>
      <c r="L9" s="299">
        <v>10</v>
      </c>
      <c r="M9" s="74" t="s">
        <v>235</v>
      </c>
      <c r="N9" s="314">
        <v>4081</v>
      </c>
      <c r="O9" s="314">
        <v>2210</v>
      </c>
      <c r="P9" s="353">
        <v>40000</v>
      </c>
      <c r="Q9" s="353"/>
      <c r="R9" s="233">
        <f>+P9+Q9</f>
        <v>40000</v>
      </c>
      <c r="S9" s="22">
        <f>T9+U9</f>
        <v>0</v>
      </c>
      <c r="T9" s="201"/>
      <c r="U9" s="466"/>
      <c r="V9" s="204"/>
      <c r="W9" s="202"/>
      <c r="X9" s="168"/>
      <c r="Y9" s="428">
        <f>R9-G9</f>
        <v>0</v>
      </c>
    </row>
    <row r="10" spans="1:25" ht="56.25">
      <c r="A10" s="131"/>
      <c r="B10" s="290" t="s">
        <v>224</v>
      </c>
      <c r="C10" s="294"/>
      <c r="D10" s="294"/>
      <c r="E10" s="294"/>
      <c r="F10" s="294"/>
      <c r="G10" s="388">
        <v>70000</v>
      </c>
      <c r="H10" s="292" t="s">
        <v>226</v>
      </c>
      <c r="I10" s="293"/>
      <c r="J10" s="296" t="s">
        <v>236</v>
      </c>
      <c r="K10" s="296"/>
      <c r="L10" s="299">
        <v>10</v>
      </c>
      <c r="M10" s="74" t="s">
        <v>235</v>
      </c>
      <c r="N10" s="314">
        <v>4081</v>
      </c>
      <c r="O10" s="314">
        <v>2210</v>
      </c>
      <c r="P10" s="353">
        <v>70000</v>
      </c>
      <c r="Q10" s="353"/>
      <c r="R10" s="233">
        <f>+P10+Q10</f>
        <v>70000</v>
      </c>
      <c r="S10" s="22">
        <f>T10+U10</f>
        <v>0</v>
      </c>
      <c r="T10" s="201"/>
      <c r="U10" s="466"/>
      <c r="V10" s="204"/>
      <c r="W10" s="202"/>
      <c r="X10" s="168"/>
      <c r="Y10" s="428">
        <f>R10-G10</f>
        <v>0</v>
      </c>
    </row>
    <row r="11" spans="1:25" ht="56.25">
      <c r="A11" s="131"/>
      <c r="B11" s="290" t="s">
        <v>224</v>
      </c>
      <c r="C11" s="295"/>
      <c r="D11" s="295"/>
      <c r="E11" s="295"/>
      <c r="F11" s="295"/>
      <c r="G11" s="388">
        <v>140000</v>
      </c>
      <c r="H11" s="290" t="s">
        <v>227</v>
      </c>
      <c r="I11" s="355"/>
      <c r="J11" s="429" t="s">
        <v>400</v>
      </c>
      <c r="K11" s="354"/>
      <c r="L11" s="358" t="s">
        <v>265</v>
      </c>
      <c r="M11" s="169" t="s">
        <v>230</v>
      </c>
      <c r="N11" s="354">
        <v>1090</v>
      </c>
      <c r="O11" s="354">
        <v>3110</v>
      </c>
      <c r="P11" s="353"/>
      <c r="Q11" s="353">
        <v>140000</v>
      </c>
      <c r="R11" s="233">
        <f>+P11+Q11</f>
        <v>140000</v>
      </c>
      <c r="S11" s="22">
        <f>T11+U11</f>
        <v>123780</v>
      </c>
      <c r="T11" s="201"/>
      <c r="U11" s="466">
        <v>123780</v>
      </c>
      <c r="V11" s="204">
        <v>43706</v>
      </c>
      <c r="W11" s="202"/>
      <c r="X11" s="168"/>
      <c r="Y11" s="428">
        <f>R11-G11</f>
        <v>0</v>
      </c>
    </row>
    <row r="12" spans="1:25" ht="56.25">
      <c r="A12" s="131"/>
      <c r="B12" s="290" t="s">
        <v>224</v>
      </c>
      <c r="C12" s="295"/>
      <c r="D12" s="295"/>
      <c r="E12" s="295"/>
      <c r="F12" s="295"/>
      <c r="G12" s="388">
        <v>37000</v>
      </c>
      <c r="H12" s="292" t="s">
        <v>228</v>
      </c>
      <c r="I12" s="355"/>
      <c r="J12" s="429" t="s">
        <v>400</v>
      </c>
      <c r="K12" s="354"/>
      <c r="L12" s="358" t="s">
        <v>265</v>
      </c>
      <c r="M12" s="169" t="s">
        <v>230</v>
      </c>
      <c r="N12" s="354">
        <v>1020</v>
      </c>
      <c r="O12" s="354">
        <v>2210</v>
      </c>
      <c r="P12" s="353">
        <v>37000</v>
      </c>
      <c r="Q12" s="353"/>
      <c r="R12" s="233">
        <f>+P12+Q12</f>
        <v>37000</v>
      </c>
      <c r="S12" s="22">
        <f>T12+U12</f>
        <v>0</v>
      </c>
      <c r="T12" s="201"/>
      <c r="U12" s="466"/>
      <c r="V12" s="204"/>
      <c r="W12" s="202"/>
      <c r="X12" s="170"/>
      <c r="Y12" s="428">
        <f>R12-G12</f>
        <v>0</v>
      </c>
    </row>
    <row r="13" spans="1:25" s="133" customFormat="1" ht="56.25">
      <c r="A13" s="32"/>
      <c r="B13" s="169" t="s">
        <v>224</v>
      </c>
      <c r="C13" s="250"/>
      <c r="D13" s="250"/>
      <c r="E13" s="250"/>
      <c r="F13" s="250"/>
      <c r="G13" s="389">
        <v>13000</v>
      </c>
      <c r="H13" s="286" t="s">
        <v>229</v>
      </c>
      <c r="I13" s="8"/>
      <c r="J13" s="429" t="s">
        <v>400</v>
      </c>
      <c r="K13" s="8"/>
      <c r="L13" s="358" t="s">
        <v>265</v>
      </c>
      <c r="M13" s="385" t="s">
        <v>230</v>
      </c>
      <c r="N13" s="10">
        <v>1020</v>
      </c>
      <c r="O13" s="33">
        <v>2210</v>
      </c>
      <c r="P13" s="14">
        <v>13000</v>
      </c>
      <c r="Q13" s="14"/>
      <c r="R13" s="233">
        <f>+P13+Q13</f>
        <v>13000</v>
      </c>
      <c r="S13" s="22">
        <f>T13+U13</f>
        <v>13000</v>
      </c>
      <c r="T13" s="203">
        <v>13000</v>
      </c>
      <c r="U13" s="163"/>
      <c r="V13" s="204">
        <v>43698</v>
      </c>
      <c r="W13" s="203"/>
      <c r="X13" s="172"/>
      <c r="Y13" s="428">
        <f>R13-G13</f>
        <v>0</v>
      </c>
    </row>
    <row r="14" spans="1:25" s="133" customFormat="1" ht="61.5" customHeight="1">
      <c r="A14" s="32"/>
      <c r="B14" s="169" t="s">
        <v>224</v>
      </c>
      <c r="C14" s="250"/>
      <c r="D14" s="250"/>
      <c r="E14" s="470"/>
      <c r="F14" s="477" t="s">
        <v>492</v>
      </c>
      <c r="G14" s="389"/>
      <c r="H14" s="286"/>
      <c r="I14" s="8"/>
      <c r="J14" s="429"/>
      <c r="K14" s="8"/>
      <c r="L14" s="358"/>
      <c r="M14" s="385"/>
      <c r="N14" s="10"/>
      <c r="O14" s="33"/>
      <c r="P14" s="14"/>
      <c r="Q14" s="14"/>
      <c r="R14" s="233"/>
      <c r="S14" s="22"/>
      <c r="T14" s="203"/>
      <c r="U14" s="163"/>
      <c r="V14" s="204"/>
      <c r="W14" s="203"/>
      <c r="X14" s="172"/>
      <c r="Y14" s="428"/>
    </row>
    <row r="15" spans="1:25" s="134" customFormat="1" ht="37.5">
      <c r="A15" s="30">
        <v>1</v>
      </c>
      <c r="B15" s="287" t="s">
        <v>224</v>
      </c>
      <c r="C15" s="366">
        <v>500000</v>
      </c>
      <c r="D15" s="366"/>
      <c r="E15" s="402">
        <f>SUM(E9:E14)</f>
        <v>0</v>
      </c>
      <c r="F15" s="402"/>
      <c r="G15" s="402">
        <f>SUM(G9:G13)</f>
        <v>300000</v>
      </c>
      <c r="H15" s="7"/>
      <c r="I15" s="3"/>
      <c r="J15" s="3"/>
      <c r="K15" s="3"/>
      <c r="L15" s="5"/>
      <c r="M15" s="5"/>
      <c r="N15" s="5"/>
      <c r="O15" s="12"/>
      <c r="P15" s="18">
        <f>SUM(P9:P13)</f>
        <v>160000</v>
      </c>
      <c r="Q15" s="18">
        <f aca="true" t="shared" si="0" ref="Q15:W15">SUM(Q9:Q13)</f>
        <v>140000</v>
      </c>
      <c r="R15" s="18">
        <f t="shared" si="0"/>
        <v>300000</v>
      </c>
      <c r="S15" s="18">
        <f t="shared" si="0"/>
        <v>136780</v>
      </c>
      <c r="T15" s="18">
        <f t="shared" si="0"/>
        <v>13000</v>
      </c>
      <c r="U15" s="18">
        <f t="shared" si="0"/>
        <v>123780</v>
      </c>
      <c r="V15" s="18">
        <f t="shared" si="0"/>
        <v>87404</v>
      </c>
      <c r="W15" s="18">
        <f t="shared" si="0"/>
        <v>0</v>
      </c>
      <c r="X15" s="173"/>
      <c r="Y15" s="428">
        <f aca="true" t="shared" si="1" ref="Y15:Y66">R15-G15</f>
        <v>0</v>
      </c>
    </row>
    <row r="16" spans="1:25" ht="75">
      <c r="A16" s="29"/>
      <c r="B16" s="135" t="s">
        <v>45</v>
      </c>
      <c r="C16" s="251"/>
      <c r="D16" s="251"/>
      <c r="E16" s="251"/>
      <c r="F16" s="251"/>
      <c r="G16" s="450">
        <v>0</v>
      </c>
      <c r="H16" s="1" t="s">
        <v>253</v>
      </c>
      <c r="I16" s="1" t="s">
        <v>77</v>
      </c>
      <c r="J16" s="1"/>
      <c r="K16" s="1"/>
      <c r="L16" s="4">
        <v>13</v>
      </c>
      <c r="M16" s="474" t="s">
        <v>378</v>
      </c>
      <c r="N16" s="10">
        <v>7640</v>
      </c>
      <c r="O16" s="11">
        <v>3131</v>
      </c>
      <c r="P16" s="17"/>
      <c r="Q16" s="17">
        <v>0</v>
      </c>
      <c r="R16" s="233">
        <f aca="true" t="shared" si="2" ref="R16:R66">+P16+Q16</f>
        <v>0</v>
      </c>
      <c r="S16" s="22">
        <f aca="true" t="shared" si="3" ref="S16:S22">T16+U16</f>
        <v>0</v>
      </c>
      <c r="T16" s="20"/>
      <c r="U16" s="20"/>
      <c r="V16" s="205"/>
      <c r="W16" s="16"/>
      <c r="X16" s="174"/>
      <c r="Y16" s="428">
        <f t="shared" si="1"/>
        <v>0</v>
      </c>
    </row>
    <row r="17" spans="1:25" ht="56.25">
      <c r="A17" s="29"/>
      <c r="B17" s="135" t="s">
        <v>45</v>
      </c>
      <c r="C17" s="251"/>
      <c r="D17" s="251"/>
      <c r="E17" s="251"/>
      <c r="F17" s="251"/>
      <c r="G17" s="390">
        <v>35000</v>
      </c>
      <c r="H17" s="1" t="s">
        <v>254</v>
      </c>
      <c r="I17" s="1" t="s">
        <v>77</v>
      </c>
      <c r="J17" s="429" t="s">
        <v>400</v>
      </c>
      <c r="K17" s="1"/>
      <c r="L17" s="358" t="s">
        <v>265</v>
      </c>
      <c r="M17" s="169" t="s">
        <v>230</v>
      </c>
      <c r="N17" s="10">
        <v>1010</v>
      </c>
      <c r="O17" s="11">
        <v>2240</v>
      </c>
      <c r="P17" s="17">
        <v>35000</v>
      </c>
      <c r="Q17" s="17"/>
      <c r="R17" s="233">
        <f t="shared" si="2"/>
        <v>35000</v>
      </c>
      <c r="S17" s="22">
        <f t="shared" si="3"/>
        <v>0</v>
      </c>
      <c r="T17" s="20"/>
      <c r="U17" s="20"/>
      <c r="V17" s="205"/>
      <c r="W17" s="16"/>
      <c r="X17" s="174"/>
      <c r="Y17" s="428">
        <f t="shared" si="1"/>
        <v>0</v>
      </c>
    </row>
    <row r="18" spans="1:25" ht="56.25">
      <c r="A18" s="29"/>
      <c r="B18" s="135" t="s">
        <v>45</v>
      </c>
      <c r="C18" s="251"/>
      <c r="D18" s="251"/>
      <c r="E18" s="251"/>
      <c r="F18" s="251"/>
      <c r="G18" s="390">
        <v>35000</v>
      </c>
      <c r="H18" s="1" t="s">
        <v>255</v>
      </c>
      <c r="I18" s="1" t="s">
        <v>77</v>
      </c>
      <c r="J18" s="429" t="s">
        <v>400</v>
      </c>
      <c r="K18" s="1"/>
      <c r="L18" s="358" t="s">
        <v>265</v>
      </c>
      <c r="M18" s="169" t="s">
        <v>230</v>
      </c>
      <c r="N18" s="10">
        <v>1020</v>
      </c>
      <c r="O18" s="11">
        <v>2240</v>
      </c>
      <c r="P18" s="17">
        <v>35000</v>
      </c>
      <c r="Q18" s="17"/>
      <c r="R18" s="233">
        <f t="shared" si="2"/>
        <v>35000</v>
      </c>
      <c r="S18" s="22">
        <f t="shared" si="3"/>
        <v>0</v>
      </c>
      <c r="T18" s="20"/>
      <c r="U18" s="20"/>
      <c r="V18" s="205"/>
      <c r="W18" s="16"/>
      <c r="X18" s="174"/>
      <c r="Y18" s="428">
        <f t="shared" si="1"/>
        <v>0</v>
      </c>
    </row>
    <row r="19" spans="1:25" s="110" customFormat="1" ht="56.25">
      <c r="A19" s="29"/>
      <c r="B19" s="136" t="s">
        <v>45</v>
      </c>
      <c r="C19" s="252"/>
      <c r="D19" s="252"/>
      <c r="E19" s="252"/>
      <c r="F19" s="252"/>
      <c r="G19" s="390">
        <v>7000</v>
      </c>
      <c r="H19" s="1" t="s">
        <v>256</v>
      </c>
      <c r="I19" s="1" t="s">
        <v>77</v>
      </c>
      <c r="J19" s="1" t="s">
        <v>301</v>
      </c>
      <c r="K19" s="1"/>
      <c r="L19" s="36" t="s">
        <v>273</v>
      </c>
      <c r="M19" s="363" t="s">
        <v>274</v>
      </c>
      <c r="N19" s="10">
        <v>3242</v>
      </c>
      <c r="O19" s="11">
        <v>2730</v>
      </c>
      <c r="P19" s="21">
        <v>7000</v>
      </c>
      <c r="Q19" s="21"/>
      <c r="R19" s="233">
        <f t="shared" si="2"/>
        <v>7000</v>
      </c>
      <c r="S19" s="22">
        <f t="shared" si="3"/>
        <v>0</v>
      </c>
      <c r="T19" s="20"/>
      <c r="U19" s="20"/>
      <c r="V19" s="205"/>
      <c r="W19" s="16"/>
      <c r="X19" s="174"/>
      <c r="Y19" s="428">
        <f t="shared" si="1"/>
        <v>0</v>
      </c>
    </row>
    <row r="20" spans="1:25" s="110" customFormat="1" ht="37.5">
      <c r="A20" s="29"/>
      <c r="B20" s="136" t="s">
        <v>45</v>
      </c>
      <c r="C20" s="253"/>
      <c r="D20" s="253"/>
      <c r="E20" s="253"/>
      <c r="F20" s="253"/>
      <c r="G20" s="390">
        <v>70000</v>
      </c>
      <c r="H20" s="76" t="s">
        <v>257</v>
      </c>
      <c r="I20" s="1" t="s">
        <v>77</v>
      </c>
      <c r="J20" s="1"/>
      <c r="K20" s="1"/>
      <c r="L20" s="304">
        <v>43</v>
      </c>
      <c r="M20" s="60" t="s">
        <v>388</v>
      </c>
      <c r="N20" s="10">
        <v>6011</v>
      </c>
      <c r="O20" s="11">
        <v>2240</v>
      </c>
      <c r="P20" s="21">
        <v>70000</v>
      </c>
      <c r="Q20" s="21"/>
      <c r="R20" s="233">
        <f t="shared" si="2"/>
        <v>70000</v>
      </c>
      <c r="S20" s="22">
        <f t="shared" si="3"/>
        <v>0</v>
      </c>
      <c r="T20" s="20"/>
      <c r="U20" s="20"/>
      <c r="V20" s="205"/>
      <c r="W20" s="16"/>
      <c r="X20" s="174"/>
      <c r="Y20" s="428">
        <f t="shared" si="1"/>
        <v>0</v>
      </c>
    </row>
    <row r="21" spans="1:25" s="110" customFormat="1" ht="112.5">
      <c r="A21" s="29"/>
      <c r="B21" s="136" t="s">
        <v>45</v>
      </c>
      <c r="C21" s="253"/>
      <c r="D21" s="253"/>
      <c r="E21" s="452"/>
      <c r="F21" s="452" t="s">
        <v>457</v>
      </c>
      <c r="G21" s="473">
        <v>130000</v>
      </c>
      <c r="H21" s="1" t="s">
        <v>458</v>
      </c>
      <c r="I21" s="1" t="s">
        <v>77</v>
      </c>
      <c r="J21" s="1"/>
      <c r="K21" s="1"/>
      <c r="L21" s="4">
        <v>13</v>
      </c>
      <c r="M21" s="1" t="s">
        <v>479</v>
      </c>
      <c r="N21" s="54">
        <v>7640</v>
      </c>
      <c r="O21" s="33">
        <v>3131</v>
      </c>
      <c r="P21" s="17"/>
      <c r="Q21" s="17">
        <v>130000</v>
      </c>
      <c r="R21" s="233">
        <f t="shared" si="2"/>
        <v>130000</v>
      </c>
      <c r="S21" s="22">
        <f t="shared" si="3"/>
        <v>0</v>
      </c>
      <c r="T21" s="20"/>
      <c r="U21" s="20"/>
      <c r="V21" s="205"/>
      <c r="W21" s="16"/>
      <c r="X21" s="174"/>
      <c r="Y21" s="428">
        <f t="shared" si="1"/>
        <v>0</v>
      </c>
    </row>
    <row r="22" spans="1:25" s="110" customFormat="1" ht="66" customHeight="1">
      <c r="A22" s="29"/>
      <c r="B22" s="136" t="s">
        <v>45</v>
      </c>
      <c r="C22" s="253"/>
      <c r="D22" s="253"/>
      <c r="E22" s="448"/>
      <c r="F22" s="477" t="s">
        <v>493</v>
      </c>
      <c r="G22" s="391"/>
      <c r="H22" s="76" t="s">
        <v>252</v>
      </c>
      <c r="I22" s="1" t="s">
        <v>77</v>
      </c>
      <c r="J22" s="1"/>
      <c r="K22" s="1"/>
      <c r="L22" s="4"/>
      <c r="M22" s="74"/>
      <c r="N22" s="10"/>
      <c r="O22" s="11"/>
      <c r="P22" s="21"/>
      <c r="Q22" s="27"/>
      <c r="R22" s="233">
        <f t="shared" si="2"/>
        <v>0</v>
      </c>
      <c r="S22" s="22">
        <f t="shared" si="3"/>
        <v>0</v>
      </c>
      <c r="T22" s="20"/>
      <c r="U22" s="20"/>
      <c r="V22" s="205"/>
      <c r="W22" s="16"/>
      <c r="X22" s="174"/>
      <c r="Y22" s="428">
        <f t="shared" si="1"/>
        <v>0</v>
      </c>
    </row>
    <row r="23" spans="1:25" s="134" customFormat="1" ht="37.5">
      <c r="A23" s="403">
        <v>2</v>
      </c>
      <c r="B23" s="404" t="s">
        <v>45</v>
      </c>
      <c r="C23" s="405">
        <v>500000</v>
      </c>
      <c r="D23" s="405"/>
      <c r="E23" s="72">
        <f>SUM(E16:E22)</f>
        <v>0</v>
      </c>
      <c r="F23" s="72"/>
      <c r="G23" s="72">
        <f>SUM(G16:G22)</f>
        <v>277000</v>
      </c>
      <c r="H23" s="2"/>
      <c r="I23" s="64" t="s">
        <v>77</v>
      </c>
      <c r="J23" s="64"/>
      <c r="K23" s="64"/>
      <c r="L23" s="300"/>
      <c r="M23" s="12"/>
      <c r="N23" s="12"/>
      <c r="O23" s="12"/>
      <c r="P23" s="19">
        <f aca="true" t="shared" si="4" ref="P23:W23">SUM(P16:P22)</f>
        <v>147000</v>
      </c>
      <c r="Q23" s="19">
        <f t="shared" si="4"/>
        <v>130000</v>
      </c>
      <c r="R23" s="19">
        <f t="shared" si="4"/>
        <v>277000</v>
      </c>
      <c r="S23" s="19">
        <f t="shared" si="4"/>
        <v>0</v>
      </c>
      <c r="T23" s="19">
        <f t="shared" si="4"/>
        <v>0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73"/>
      <c r="Y23" s="428">
        <f t="shared" si="1"/>
        <v>0</v>
      </c>
    </row>
    <row r="24" spans="1:25" s="110" customFormat="1" ht="37.5">
      <c r="A24" s="40"/>
      <c r="B24" s="63" t="s">
        <v>51</v>
      </c>
      <c r="C24" s="254"/>
      <c r="D24" s="254"/>
      <c r="E24" s="442">
        <v>170000</v>
      </c>
      <c r="F24" s="442"/>
      <c r="G24" s="392"/>
      <c r="H24" s="41" t="s">
        <v>231</v>
      </c>
      <c r="I24" s="9" t="s">
        <v>25</v>
      </c>
      <c r="J24" s="9"/>
      <c r="K24" s="9"/>
      <c r="L24" s="301"/>
      <c r="M24" s="74"/>
      <c r="N24" s="10"/>
      <c r="O24" s="11"/>
      <c r="P24" s="21"/>
      <c r="Q24" s="21"/>
      <c r="R24" s="233">
        <f t="shared" si="2"/>
        <v>0</v>
      </c>
      <c r="S24" s="22">
        <f>T24+U24</f>
        <v>0</v>
      </c>
      <c r="T24" s="20"/>
      <c r="U24" s="20"/>
      <c r="V24" s="205"/>
      <c r="W24" s="20"/>
      <c r="X24" s="175"/>
      <c r="Y24" s="428">
        <f t="shared" si="1"/>
        <v>0</v>
      </c>
    </row>
    <row r="25" spans="1:25" s="110" customFormat="1" ht="56.25">
      <c r="A25" s="40"/>
      <c r="B25" s="63" t="s">
        <v>51</v>
      </c>
      <c r="C25" s="254"/>
      <c r="D25" s="254"/>
      <c r="E25" s="442">
        <v>130000</v>
      </c>
      <c r="F25" s="442"/>
      <c r="G25" s="392"/>
      <c r="H25" s="41" t="s">
        <v>118</v>
      </c>
      <c r="I25" s="9" t="s">
        <v>25</v>
      </c>
      <c r="J25" s="9"/>
      <c r="K25" s="9"/>
      <c r="L25" s="301"/>
      <c r="M25" s="74"/>
      <c r="N25" s="10"/>
      <c r="O25" s="11"/>
      <c r="P25" s="21"/>
      <c r="Q25" s="21"/>
      <c r="R25" s="233">
        <f t="shared" si="2"/>
        <v>0</v>
      </c>
      <c r="S25" s="22">
        <f>T25+U25</f>
        <v>0</v>
      </c>
      <c r="T25" s="20"/>
      <c r="U25" s="20"/>
      <c r="V25" s="205"/>
      <c r="W25" s="20"/>
      <c r="X25" s="175"/>
      <c r="Y25" s="428">
        <f t="shared" si="1"/>
        <v>0</v>
      </c>
    </row>
    <row r="26" spans="1:25" s="110" customFormat="1" ht="37.5">
      <c r="A26" s="40"/>
      <c r="B26" s="63" t="s">
        <v>51</v>
      </c>
      <c r="C26" s="254"/>
      <c r="D26" s="254"/>
      <c r="E26" s="442">
        <v>50000</v>
      </c>
      <c r="F26" s="442"/>
      <c r="G26" s="392"/>
      <c r="H26" s="41" t="s">
        <v>119</v>
      </c>
      <c r="I26" s="9" t="s">
        <v>25</v>
      </c>
      <c r="J26" s="9"/>
      <c r="K26" s="9"/>
      <c r="L26" s="359"/>
      <c r="M26" s="474"/>
      <c r="N26" s="10"/>
      <c r="O26" s="318"/>
      <c r="P26" s="21"/>
      <c r="Q26" s="27"/>
      <c r="R26" s="233">
        <f t="shared" si="2"/>
        <v>0</v>
      </c>
      <c r="S26" s="22">
        <f>T26+U26</f>
        <v>0</v>
      </c>
      <c r="T26" s="20"/>
      <c r="U26" s="20"/>
      <c r="V26" s="205"/>
      <c r="W26" s="20"/>
      <c r="X26" s="174"/>
      <c r="Y26" s="428">
        <f t="shared" si="1"/>
        <v>0</v>
      </c>
    </row>
    <row r="27" spans="1:25" s="110" customFormat="1" ht="37.5">
      <c r="A27" s="40"/>
      <c r="B27" s="63" t="s">
        <v>51</v>
      </c>
      <c r="C27" s="254"/>
      <c r="D27" s="254"/>
      <c r="E27" s="442"/>
      <c r="F27" s="442"/>
      <c r="G27" s="392"/>
      <c r="H27" s="41"/>
      <c r="I27" s="9" t="s">
        <v>25</v>
      </c>
      <c r="J27" s="9"/>
      <c r="K27" s="9"/>
      <c r="L27" s="302"/>
      <c r="M27" s="58"/>
      <c r="N27" s="10"/>
      <c r="O27" s="11"/>
      <c r="P27" s="21"/>
      <c r="Q27" s="21"/>
      <c r="R27" s="233">
        <f t="shared" si="2"/>
        <v>0</v>
      </c>
      <c r="S27" s="22">
        <f>T27+U27</f>
        <v>0</v>
      </c>
      <c r="T27" s="20"/>
      <c r="U27" s="20"/>
      <c r="V27" s="205"/>
      <c r="W27" s="20"/>
      <c r="X27" s="174"/>
      <c r="Y27" s="428">
        <f t="shared" si="1"/>
        <v>0</v>
      </c>
    </row>
    <row r="28" spans="1:25" s="134" customFormat="1" ht="37.5">
      <c r="A28" s="70">
        <v>3</v>
      </c>
      <c r="B28" s="382" t="s">
        <v>51</v>
      </c>
      <c r="C28" s="277">
        <f>170000+130000+50000</f>
        <v>350000</v>
      </c>
      <c r="D28" s="277"/>
      <c r="E28" s="277">
        <f>170000+130000+50000</f>
        <v>350000</v>
      </c>
      <c r="F28" s="277"/>
      <c r="G28" s="384">
        <f>SUM(G24:G27)</f>
        <v>0</v>
      </c>
      <c r="H28" s="71"/>
      <c r="I28" s="64" t="s">
        <v>25</v>
      </c>
      <c r="J28" s="64"/>
      <c r="K28" s="64"/>
      <c r="L28" s="303"/>
      <c r="M28" s="12"/>
      <c r="N28" s="12"/>
      <c r="O28" s="12"/>
      <c r="P28" s="19">
        <f aca="true" t="shared" si="5" ref="P28:W28">SUM(P24:P27)</f>
        <v>0</v>
      </c>
      <c r="Q28" s="19">
        <f t="shared" si="5"/>
        <v>0</v>
      </c>
      <c r="R28" s="233">
        <f t="shared" si="2"/>
        <v>0</v>
      </c>
      <c r="S28" s="19">
        <f t="shared" si="5"/>
        <v>0</v>
      </c>
      <c r="T28" s="19">
        <f t="shared" si="5"/>
        <v>0</v>
      </c>
      <c r="U28" s="19">
        <f t="shared" si="5"/>
        <v>0</v>
      </c>
      <c r="V28" s="19"/>
      <c r="W28" s="19">
        <f t="shared" si="5"/>
        <v>0</v>
      </c>
      <c r="X28" s="173"/>
      <c r="Y28" s="428">
        <f t="shared" si="1"/>
        <v>0</v>
      </c>
    </row>
    <row r="29" spans="1:25" s="110" customFormat="1" ht="56.25">
      <c r="A29" s="29"/>
      <c r="B29" s="137" t="s">
        <v>46</v>
      </c>
      <c r="C29" s="255"/>
      <c r="D29" s="255"/>
      <c r="E29" s="255"/>
      <c r="F29" s="255"/>
      <c r="G29" s="393">
        <v>200000</v>
      </c>
      <c r="H29" s="76" t="s">
        <v>258</v>
      </c>
      <c r="I29" s="1" t="s">
        <v>77</v>
      </c>
      <c r="J29" s="1"/>
      <c r="K29" s="1"/>
      <c r="L29" s="304">
        <v>43</v>
      </c>
      <c r="M29" s="76" t="s">
        <v>387</v>
      </c>
      <c r="N29" s="10">
        <v>6011</v>
      </c>
      <c r="O29" s="11">
        <v>2240</v>
      </c>
      <c r="P29" s="17">
        <v>200000</v>
      </c>
      <c r="Q29" s="17"/>
      <c r="R29" s="233">
        <f t="shared" si="2"/>
        <v>200000</v>
      </c>
      <c r="S29" s="22">
        <f>T29+U29</f>
        <v>0</v>
      </c>
      <c r="T29" s="16"/>
      <c r="U29" s="20"/>
      <c r="V29" s="205"/>
      <c r="W29" s="16"/>
      <c r="X29" s="174"/>
      <c r="Y29" s="428">
        <f t="shared" si="1"/>
        <v>0</v>
      </c>
    </row>
    <row r="30" spans="1:25" s="110" customFormat="1" ht="56.25">
      <c r="A30" s="29"/>
      <c r="B30" s="137" t="s">
        <v>46</v>
      </c>
      <c r="C30" s="255"/>
      <c r="D30" s="255"/>
      <c r="E30" s="255"/>
      <c r="F30" s="255"/>
      <c r="G30" s="393">
        <v>100000</v>
      </c>
      <c r="H30" s="76" t="s">
        <v>259</v>
      </c>
      <c r="I30" s="1" t="s">
        <v>77</v>
      </c>
      <c r="J30" s="1"/>
      <c r="K30" s="1"/>
      <c r="L30" s="304">
        <v>43</v>
      </c>
      <c r="M30" s="76" t="s">
        <v>387</v>
      </c>
      <c r="N30" s="10">
        <v>6030</v>
      </c>
      <c r="O30" s="11">
        <v>2240</v>
      </c>
      <c r="P30" s="17">
        <v>100000</v>
      </c>
      <c r="Q30" s="17"/>
      <c r="R30" s="233">
        <f t="shared" si="2"/>
        <v>100000</v>
      </c>
      <c r="S30" s="22">
        <f>T30+U30</f>
        <v>0</v>
      </c>
      <c r="T30" s="16"/>
      <c r="U30" s="20"/>
      <c r="V30" s="205"/>
      <c r="W30" s="16"/>
      <c r="X30" s="174"/>
      <c r="Y30" s="428">
        <f t="shared" si="1"/>
        <v>0</v>
      </c>
    </row>
    <row r="31" spans="1:25" s="134" customFormat="1" ht="37.5">
      <c r="A31" s="403">
        <v>4</v>
      </c>
      <c r="B31" s="406" t="s">
        <v>46</v>
      </c>
      <c r="C31" s="407">
        <f>300000</f>
        <v>300000</v>
      </c>
      <c r="D31" s="407"/>
      <c r="E31" s="407">
        <f>SUM(E29:E30)</f>
        <v>0</v>
      </c>
      <c r="F31" s="407"/>
      <c r="G31" s="407">
        <f>SUM(G29:G30)</f>
        <v>300000</v>
      </c>
      <c r="H31" s="7"/>
      <c r="I31" s="64" t="s">
        <v>77</v>
      </c>
      <c r="J31" s="64"/>
      <c r="K31" s="64"/>
      <c r="L31" s="300"/>
      <c r="M31" s="5"/>
      <c r="N31" s="5"/>
      <c r="O31" s="320"/>
      <c r="P31" s="19">
        <f>SUM(P29:P30)</f>
        <v>300000</v>
      </c>
      <c r="Q31" s="19">
        <f aca="true" t="shared" si="6" ref="Q31:W31">SUM(Q29:Q30)</f>
        <v>0</v>
      </c>
      <c r="R31" s="19">
        <f t="shared" si="6"/>
        <v>300000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73"/>
      <c r="Y31" s="428">
        <f t="shared" si="1"/>
        <v>0</v>
      </c>
    </row>
    <row r="32" spans="1:25" s="133" customFormat="1" ht="56.25">
      <c r="A32" s="31"/>
      <c r="B32" s="136" t="s">
        <v>47</v>
      </c>
      <c r="C32" s="252"/>
      <c r="D32" s="252"/>
      <c r="E32" s="252"/>
      <c r="F32" s="252"/>
      <c r="G32" s="390">
        <v>10000</v>
      </c>
      <c r="H32" s="8" t="s">
        <v>465</v>
      </c>
      <c r="I32" s="1" t="s">
        <v>77</v>
      </c>
      <c r="J32" s="1" t="s">
        <v>281</v>
      </c>
      <c r="K32" s="1"/>
      <c r="L32" s="36" t="s">
        <v>273</v>
      </c>
      <c r="M32" s="361" t="s">
        <v>274</v>
      </c>
      <c r="N32" s="10">
        <v>3241</v>
      </c>
      <c r="O32" s="11">
        <v>2220</v>
      </c>
      <c r="P32" s="14">
        <v>10000</v>
      </c>
      <c r="Q32" s="14"/>
      <c r="R32" s="233">
        <f t="shared" si="2"/>
        <v>10000</v>
      </c>
      <c r="S32" s="22">
        <f aca="true" t="shared" si="7" ref="S32:S43">T32+U32</f>
        <v>10000</v>
      </c>
      <c r="T32" s="22">
        <v>10000</v>
      </c>
      <c r="U32" s="163"/>
      <c r="V32" s="204">
        <v>43704</v>
      </c>
      <c r="W32" s="22">
        <v>10000</v>
      </c>
      <c r="X32" s="97">
        <v>43706</v>
      </c>
      <c r="Y32" s="428">
        <f t="shared" si="1"/>
        <v>0</v>
      </c>
    </row>
    <row r="33" spans="1:25" s="133" customFormat="1" ht="56.25">
      <c r="A33" s="31"/>
      <c r="B33" s="136" t="s">
        <v>47</v>
      </c>
      <c r="C33" s="252"/>
      <c r="D33" s="252"/>
      <c r="E33" s="252"/>
      <c r="F33" s="252"/>
      <c r="G33" s="390">
        <v>100000</v>
      </c>
      <c r="H33" s="8" t="s">
        <v>145</v>
      </c>
      <c r="I33" s="1" t="s">
        <v>77</v>
      </c>
      <c r="J33" s="429" t="s">
        <v>412</v>
      </c>
      <c r="K33" s="1"/>
      <c r="L33" s="36" t="s">
        <v>277</v>
      </c>
      <c r="M33" s="74" t="s">
        <v>278</v>
      </c>
      <c r="N33" s="10">
        <v>2010</v>
      </c>
      <c r="O33" s="11">
        <v>3210</v>
      </c>
      <c r="P33" s="23"/>
      <c r="Q33" s="23">
        <v>100000</v>
      </c>
      <c r="R33" s="233">
        <f t="shared" si="2"/>
        <v>100000</v>
      </c>
      <c r="S33" s="22">
        <f t="shared" si="7"/>
        <v>0</v>
      </c>
      <c r="T33" s="22"/>
      <c r="U33" s="163"/>
      <c r="V33" s="204"/>
      <c r="W33" s="22"/>
      <c r="X33" s="97"/>
      <c r="Y33" s="428">
        <f t="shared" si="1"/>
        <v>0</v>
      </c>
    </row>
    <row r="34" spans="1:25" s="133" customFormat="1" ht="56.25">
      <c r="A34" s="31"/>
      <c r="B34" s="136" t="s">
        <v>47</v>
      </c>
      <c r="C34" s="252"/>
      <c r="D34" s="252"/>
      <c r="E34" s="252"/>
      <c r="F34" s="252"/>
      <c r="G34" s="390">
        <v>20000</v>
      </c>
      <c r="H34" s="92" t="s">
        <v>146</v>
      </c>
      <c r="I34" s="1" t="s">
        <v>77</v>
      </c>
      <c r="J34" s="429" t="s">
        <v>400</v>
      </c>
      <c r="K34" s="1"/>
      <c r="L34" s="371" t="s">
        <v>265</v>
      </c>
      <c r="M34" s="372" t="s">
        <v>230</v>
      </c>
      <c r="N34" s="10">
        <v>1010</v>
      </c>
      <c r="O34" s="11">
        <v>2210</v>
      </c>
      <c r="P34" s="23">
        <v>20000</v>
      </c>
      <c r="Q34" s="23"/>
      <c r="R34" s="233">
        <f t="shared" si="2"/>
        <v>20000</v>
      </c>
      <c r="S34" s="22">
        <f t="shared" si="7"/>
        <v>0</v>
      </c>
      <c r="T34" s="22"/>
      <c r="U34" s="163"/>
      <c r="V34" s="204"/>
      <c r="W34" s="22"/>
      <c r="X34" s="97"/>
      <c r="Y34" s="428">
        <f t="shared" si="1"/>
        <v>0</v>
      </c>
    </row>
    <row r="35" spans="1:25" s="133" customFormat="1" ht="56.25">
      <c r="A35" s="31"/>
      <c r="B35" s="136" t="s">
        <v>47</v>
      </c>
      <c r="C35" s="252"/>
      <c r="D35" s="252"/>
      <c r="E35" s="252"/>
      <c r="F35" s="252"/>
      <c r="G35" s="390">
        <v>50000</v>
      </c>
      <c r="H35" s="92" t="s">
        <v>466</v>
      </c>
      <c r="I35" s="1" t="s">
        <v>77</v>
      </c>
      <c r="J35" s="1" t="s">
        <v>411</v>
      </c>
      <c r="K35" s="1"/>
      <c r="L35" s="364" t="s">
        <v>277</v>
      </c>
      <c r="M35" s="34" t="s">
        <v>278</v>
      </c>
      <c r="N35" s="10">
        <v>2010</v>
      </c>
      <c r="O35" s="11">
        <v>2610</v>
      </c>
      <c r="P35" s="23">
        <v>50000</v>
      </c>
      <c r="Q35" s="23"/>
      <c r="R35" s="233">
        <f t="shared" si="2"/>
        <v>50000</v>
      </c>
      <c r="S35" s="22">
        <f t="shared" si="7"/>
        <v>0</v>
      </c>
      <c r="T35" s="22"/>
      <c r="U35" s="163"/>
      <c r="V35" s="204"/>
      <c r="W35" s="22"/>
      <c r="X35" s="97"/>
      <c r="Y35" s="428">
        <f t="shared" si="1"/>
        <v>0</v>
      </c>
    </row>
    <row r="36" spans="1:25" s="133" customFormat="1" ht="47.25">
      <c r="A36" s="31"/>
      <c r="B36" s="136" t="s">
        <v>47</v>
      </c>
      <c r="C36" s="252"/>
      <c r="D36" s="252"/>
      <c r="E36" s="252"/>
      <c r="F36" s="252"/>
      <c r="G36" s="390">
        <v>120000</v>
      </c>
      <c r="H36" s="441" t="s">
        <v>147</v>
      </c>
      <c r="I36" s="1" t="s">
        <v>77</v>
      </c>
      <c r="J36" s="1"/>
      <c r="K36" s="1"/>
      <c r="L36" s="4">
        <v>13</v>
      </c>
      <c r="M36" s="74" t="s">
        <v>377</v>
      </c>
      <c r="N36" s="10">
        <v>7640</v>
      </c>
      <c r="O36" s="33">
        <v>3131</v>
      </c>
      <c r="P36" s="23"/>
      <c r="Q36" s="23">
        <v>120000</v>
      </c>
      <c r="R36" s="233">
        <f t="shared" si="2"/>
        <v>120000</v>
      </c>
      <c r="S36" s="22">
        <f t="shared" si="7"/>
        <v>0</v>
      </c>
      <c r="T36" s="163"/>
      <c r="U36" s="163"/>
      <c r="V36" s="204"/>
      <c r="W36" s="22"/>
      <c r="X36" s="97"/>
      <c r="Y36" s="428">
        <f t="shared" si="1"/>
        <v>0</v>
      </c>
    </row>
    <row r="37" spans="1:25" s="133" customFormat="1" ht="93.75">
      <c r="A37" s="31"/>
      <c r="B37" s="136" t="s">
        <v>47</v>
      </c>
      <c r="C37" s="253"/>
      <c r="D37" s="253"/>
      <c r="E37" s="448">
        <v>120000</v>
      </c>
      <c r="F37" s="448" t="s">
        <v>453</v>
      </c>
      <c r="G37" s="390"/>
      <c r="H37" s="92" t="s">
        <v>421</v>
      </c>
      <c r="I37" s="1"/>
      <c r="J37" s="1"/>
      <c r="K37" s="1"/>
      <c r="L37" s="4"/>
      <c r="M37" s="474"/>
      <c r="N37" s="28"/>
      <c r="O37" s="11"/>
      <c r="P37" s="23"/>
      <c r="Q37" s="23"/>
      <c r="R37" s="233">
        <f t="shared" si="2"/>
        <v>0</v>
      </c>
      <c r="S37" s="22">
        <f t="shared" si="7"/>
        <v>0</v>
      </c>
      <c r="T37" s="163"/>
      <c r="U37" s="163"/>
      <c r="V37" s="204"/>
      <c r="W37" s="22"/>
      <c r="X37" s="97"/>
      <c r="Y37" s="428">
        <f t="shared" si="1"/>
        <v>0</v>
      </c>
    </row>
    <row r="38" spans="1:25" s="133" customFormat="1" ht="37.5">
      <c r="A38" s="31"/>
      <c r="B38" s="136" t="s">
        <v>47</v>
      </c>
      <c r="C38" s="253"/>
      <c r="D38" s="253"/>
      <c r="E38" s="253"/>
      <c r="F38" s="253"/>
      <c r="G38" s="392"/>
      <c r="H38" s="41"/>
      <c r="I38" s="1" t="s">
        <v>77</v>
      </c>
      <c r="J38" s="1"/>
      <c r="K38" s="1"/>
      <c r="L38" s="4"/>
      <c r="M38" s="58"/>
      <c r="N38" s="10"/>
      <c r="O38" s="33"/>
      <c r="P38" s="23"/>
      <c r="Q38" s="23"/>
      <c r="R38" s="233">
        <f t="shared" si="2"/>
        <v>0</v>
      </c>
      <c r="S38" s="22">
        <f t="shared" si="7"/>
        <v>0</v>
      </c>
      <c r="T38" s="163"/>
      <c r="U38" s="163"/>
      <c r="V38" s="204"/>
      <c r="W38" s="22"/>
      <c r="X38" s="97"/>
      <c r="Y38" s="428">
        <f t="shared" si="1"/>
        <v>0</v>
      </c>
    </row>
    <row r="39" spans="1:25" s="133" customFormat="1" ht="37.5">
      <c r="A39" s="31"/>
      <c r="B39" s="136" t="s">
        <v>47</v>
      </c>
      <c r="C39" s="252"/>
      <c r="D39" s="252"/>
      <c r="E39" s="252"/>
      <c r="F39" s="252"/>
      <c r="G39" s="390"/>
      <c r="H39" s="92"/>
      <c r="I39" s="1" t="s">
        <v>77</v>
      </c>
      <c r="J39" s="1"/>
      <c r="K39" s="1"/>
      <c r="L39" s="4"/>
      <c r="M39" s="58"/>
      <c r="N39" s="321"/>
      <c r="O39" s="33"/>
      <c r="P39" s="23"/>
      <c r="Q39" s="23"/>
      <c r="R39" s="233">
        <f t="shared" si="2"/>
        <v>0</v>
      </c>
      <c r="S39" s="22">
        <f t="shared" si="7"/>
        <v>0</v>
      </c>
      <c r="T39" s="163"/>
      <c r="U39" s="163"/>
      <c r="V39" s="204"/>
      <c r="W39" s="22"/>
      <c r="X39" s="97"/>
      <c r="Y39" s="428">
        <f t="shared" si="1"/>
        <v>0</v>
      </c>
    </row>
    <row r="40" spans="1:25" s="133" customFormat="1" ht="37.5">
      <c r="A40" s="31"/>
      <c r="B40" s="136" t="s">
        <v>47</v>
      </c>
      <c r="C40" s="252"/>
      <c r="D40" s="252"/>
      <c r="E40" s="252"/>
      <c r="F40" s="252"/>
      <c r="G40" s="390"/>
      <c r="H40" s="92"/>
      <c r="I40" s="1" t="s">
        <v>77</v>
      </c>
      <c r="J40" s="1"/>
      <c r="K40" s="1"/>
      <c r="L40" s="4"/>
      <c r="M40" s="58"/>
      <c r="N40" s="321"/>
      <c r="O40" s="33"/>
      <c r="P40" s="23"/>
      <c r="Q40" s="23"/>
      <c r="R40" s="233">
        <f t="shared" si="2"/>
        <v>0</v>
      </c>
      <c r="S40" s="22">
        <f t="shared" si="7"/>
        <v>0</v>
      </c>
      <c r="T40" s="163"/>
      <c r="U40" s="163"/>
      <c r="V40" s="204"/>
      <c r="W40" s="22"/>
      <c r="X40" s="97"/>
      <c r="Y40" s="428">
        <f t="shared" si="1"/>
        <v>0</v>
      </c>
    </row>
    <row r="41" spans="1:25" s="133" customFormat="1" ht="37.5">
      <c r="A41" s="31"/>
      <c r="B41" s="136" t="s">
        <v>47</v>
      </c>
      <c r="C41" s="252"/>
      <c r="D41" s="252"/>
      <c r="E41" s="252"/>
      <c r="F41" s="252"/>
      <c r="G41" s="390"/>
      <c r="H41" s="92"/>
      <c r="I41" s="1" t="s">
        <v>77</v>
      </c>
      <c r="J41" s="1"/>
      <c r="K41" s="1"/>
      <c r="L41" s="4"/>
      <c r="M41" s="8"/>
      <c r="N41" s="4"/>
      <c r="O41" s="33"/>
      <c r="P41" s="23"/>
      <c r="Q41" s="23"/>
      <c r="R41" s="233">
        <f t="shared" si="2"/>
        <v>0</v>
      </c>
      <c r="S41" s="22">
        <f t="shared" si="7"/>
        <v>0</v>
      </c>
      <c r="T41" s="163"/>
      <c r="U41" s="163"/>
      <c r="V41" s="204"/>
      <c r="W41" s="22"/>
      <c r="X41" s="97"/>
      <c r="Y41" s="428">
        <f t="shared" si="1"/>
        <v>0</v>
      </c>
    </row>
    <row r="42" spans="1:25" s="133" customFormat="1" ht="37.5">
      <c r="A42" s="31"/>
      <c r="B42" s="136" t="s">
        <v>47</v>
      </c>
      <c r="C42" s="252"/>
      <c r="D42" s="252"/>
      <c r="E42" s="252"/>
      <c r="F42" s="252"/>
      <c r="G42" s="390"/>
      <c r="H42" s="92"/>
      <c r="I42" s="1" t="s">
        <v>77</v>
      </c>
      <c r="J42" s="1"/>
      <c r="K42" s="1"/>
      <c r="L42" s="4"/>
      <c r="M42" s="474"/>
      <c r="N42" s="4"/>
      <c r="O42" s="33"/>
      <c r="P42" s="23"/>
      <c r="Q42" s="23"/>
      <c r="R42" s="233">
        <f t="shared" si="2"/>
        <v>0</v>
      </c>
      <c r="S42" s="22">
        <f t="shared" si="7"/>
        <v>0</v>
      </c>
      <c r="T42" s="163"/>
      <c r="U42" s="163"/>
      <c r="V42" s="204"/>
      <c r="W42" s="22"/>
      <c r="X42" s="97"/>
      <c r="Y42" s="428">
        <f t="shared" si="1"/>
        <v>0</v>
      </c>
    </row>
    <row r="43" spans="1:25" s="133" customFormat="1" ht="37.5">
      <c r="A43" s="31"/>
      <c r="B43" s="136" t="s">
        <v>47</v>
      </c>
      <c r="C43" s="252"/>
      <c r="D43" s="252"/>
      <c r="E43" s="252"/>
      <c r="F43" s="252"/>
      <c r="G43" s="390"/>
      <c r="H43" s="92"/>
      <c r="I43" s="1" t="s">
        <v>77</v>
      </c>
      <c r="J43" s="1"/>
      <c r="K43" s="1"/>
      <c r="L43" s="4"/>
      <c r="M43" s="474"/>
      <c r="N43" s="4"/>
      <c r="O43" s="33"/>
      <c r="P43" s="23"/>
      <c r="Q43" s="23"/>
      <c r="R43" s="233">
        <f t="shared" si="2"/>
        <v>0</v>
      </c>
      <c r="S43" s="22">
        <f t="shared" si="7"/>
        <v>0</v>
      </c>
      <c r="T43" s="163"/>
      <c r="U43" s="163"/>
      <c r="V43" s="204"/>
      <c r="W43" s="22"/>
      <c r="X43" s="171"/>
      <c r="Y43" s="428">
        <f t="shared" si="1"/>
        <v>0</v>
      </c>
    </row>
    <row r="44" spans="1:25" s="134" customFormat="1" ht="37.5">
      <c r="A44" s="403">
        <v>5</v>
      </c>
      <c r="B44" s="408" t="s">
        <v>47</v>
      </c>
      <c r="C44" s="409">
        <v>420000</v>
      </c>
      <c r="D44" s="409"/>
      <c r="E44" s="72">
        <f>SUM(E32:E43)</f>
        <v>120000</v>
      </c>
      <c r="F44" s="72"/>
      <c r="G44" s="72">
        <f>SUM(G32:G43)</f>
        <v>300000</v>
      </c>
      <c r="H44" s="38"/>
      <c r="I44" s="64" t="s">
        <v>77</v>
      </c>
      <c r="J44" s="64"/>
      <c r="K44" s="64"/>
      <c r="L44" s="300"/>
      <c r="M44" s="3"/>
      <c r="N44" s="5"/>
      <c r="O44" s="320"/>
      <c r="P44" s="19">
        <f>SUM(P32:P43)</f>
        <v>80000</v>
      </c>
      <c r="Q44" s="19">
        <f aca="true" t="shared" si="8" ref="Q44:W44">SUM(Q32:Q43)</f>
        <v>220000</v>
      </c>
      <c r="R44" s="19">
        <f t="shared" si="8"/>
        <v>300000</v>
      </c>
      <c r="S44" s="19">
        <f t="shared" si="8"/>
        <v>10000</v>
      </c>
      <c r="T44" s="19">
        <f t="shared" si="8"/>
        <v>10000</v>
      </c>
      <c r="U44" s="19">
        <f t="shared" si="8"/>
        <v>0</v>
      </c>
      <c r="V44" s="19">
        <f t="shared" si="8"/>
        <v>43704</v>
      </c>
      <c r="W44" s="19">
        <f t="shared" si="8"/>
        <v>10000</v>
      </c>
      <c r="X44" s="99"/>
      <c r="Y44" s="428">
        <f t="shared" si="1"/>
        <v>0</v>
      </c>
    </row>
    <row r="45" spans="1:25" ht="56.25">
      <c r="A45" s="44"/>
      <c r="B45" s="138" t="s">
        <v>48</v>
      </c>
      <c r="C45" s="256"/>
      <c r="D45" s="256"/>
      <c r="E45" s="256"/>
      <c r="F45" s="256"/>
      <c r="G45" s="390">
        <v>12000</v>
      </c>
      <c r="H45" s="76" t="s">
        <v>371</v>
      </c>
      <c r="I45" s="1" t="s">
        <v>77</v>
      </c>
      <c r="J45" s="1" t="s">
        <v>293</v>
      </c>
      <c r="K45" s="1"/>
      <c r="L45" s="36" t="s">
        <v>273</v>
      </c>
      <c r="M45" s="361" t="s">
        <v>274</v>
      </c>
      <c r="N45" s="10">
        <v>3242</v>
      </c>
      <c r="O45" s="11">
        <v>2730</v>
      </c>
      <c r="P45" s="14">
        <v>12000</v>
      </c>
      <c r="Q45" s="14"/>
      <c r="R45" s="233">
        <f t="shared" si="2"/>
        <v>12000</v>
      </c>
      <c r="S45" s="22">
        <f aca="true" t="shared" si="9" ref="S45:S139">T45+U45</f>
        <v>0</v>
      </c>
      <c r="T45" s="163"/>
      <c r="U45" s="163"/>
      <c r="V45" s="204"/>
      <c r="W45" s="22"/>
      <c r="X45" s="97"/>
      <c r="Y45" s="428">
        <f t="shared" si="1"/>
        <v>0</v>
      </c>
    </row>
    <row r="46" spans="1:25" ht="43.5" customHeight="1">
      <c r="A46" s="44"/>
      <c r="B46" s="138" t="s">
        <v>48</v>
      </c>
      <c r="C46" s="256"/>
      <c r="D46" s="256"/>
      <c r="E46" s="256"/>
      <c r="F46" s="256"/>
      <c r="G46" s="390">
        <v>25000</v>
      </c>
      <c r="H46" s="191" t="s">
        <v>201</v>
      </c>
      <c r="I46" s="1" t="s">
        <v>77</v>
      </c>
      <c r="J46" s="1"/>
      <c r="K46" s="1"/>
      <c r="L46" s="4">
        <v>41</v>
      </c>
      <c r="M46" s="74"/>
      <c r="N46" s="10">
        <v>6011</v>
      </c>
      <c r="O46" s="11">
        <v>2240</v>
      </c>
      <c r="P46" s="14">
        <v>25000</v>
      </c>
      <c r="Q46" s="23"/>
      <c r="R46" s="233">
        <f t="shared" si="2"/>
        <v>25000</v>
      </c>
      <c r="S46" s="22">
        <f t="shared" si="9"/>
        <v>0</v>
      </c>
      <c r="T46" s="163"/>
      <c r="U46" s="163"/>
      <c r="V46" s="204"/>
      <c r="W46" s="22"/>
      <c r="X46" s="97"/>
      <c r="Y46" s="428">
        <f t="shared" si="1"/>
        <v>0</v>
      </c>
    </row>
    <row r="47" spans="1:25" ht="75">
      <c r="A47" s="44"/>
      <c r="B47" s="138" t="s">
        <v>48</v>
      </c>
      <c r="C47" s="256"/>
      <c r="D47" s="256"/>
      <c r="E47" s="256"/>
      <c r="F47" s="256"/>
      <c r="G47" s="390">
        <v>26500</v>
      </c>
      <c r="H47" s="191" t="s">
        <v>202</v>
      </c>
      <c r="I47" s="1" t="s">
        <v>77</v>
      </c>
      <c r="J47" s="1"/>
      <c r="K47" s="1"/>
      <c r="L47" s="4">
        <v>41</v>
      </c>
      <c r="M47" s="74"/>
      <c r="N47" s="10">
        <v>6011</v>
      </c>
      <c r="O47" s="11">
        <v>2240</v>
      </c>
      <c r="P47" s="14">
        <v>26500</v>
      </c>
      <c r="Q47" s="23"/>
      <c r="R47" s="233">
        <f t="shared" si="2"/>
        <v>26500</v>
      </c>
      <c r="S47" s="22">
        <f t="shared" si="9"/>
        <v>0</v>
      </c>
      <c r="T47" s="163"/>
      <c r="U47" s="163"/>
      <c r="V47" s="204"/>
      <c r="W47" s="22"/>
      <c r="X47" s="97"/>
      <c r="Y47" s="428">
        <f t="shared" si="1"/>
        <v>0</v>
      </c>
    </row>
    <row r="48" spans="1:25" ht="112.5">
      <c r="A48" s="44"/>
      <c r="B48" s="138" t="s">
        <v>48</v>
      </c>
      <c r="C48" s="256"/>
      <c r="D48" s="256"/>
      <c r="E48" s="256"/>
      <c r="F48" s="256"/>
      <c r="G48" s="390">
        <v>56000</v>
      </c>
      <c r="H48" s="191" t="s">
        <v>402</v>
      </c>
      <c r="I48" s="1" t="s">
        <v>77</v>
      </c>
      <c r="J48" s="1"/>
      <c r="K48" s="1"/>
      <c r="L48" s="4">
        <v>41</v>
      </c>
      <c r="M48" s="4"/>
      <c r="N48" s="10">
        <v>6011</v>
      </c>
      <c r="O48" s="11">
        <v>2240</v>
      </c>
      <c r="P48" s="14">
        <v>56000</v>
      </c>
      <c r="Q48" s="23"/>
      <c r="R48" s="233">
        <f t="shared" si="2"/>
        <v>56000</v>
      </c>
      <c r="S48" s="22">
        <f t="shared" si="9"/>
        <v>0</v>
      </c>
      <c r="T48" s="163"/>
      <c r="U48" s="163"/>
      <c r="V48" s="204"/>
      <c r="W48" s="22"/>
      <c r="X48" s="97"/>
      <c r="Y48" s="428">
        <f t="shared" si="1"/>
        <v>0</v>
      </c>
    </row>
    <row r="49" spans="1:25" ht="75">
      <c r="A49" s="44"/>
      <c r="B49" s="138" t="s">
        <v>48</v>
      </c>
      <c r="C49" s="256"/>
      <c r="D49" s="256"/>
      <c r="E49" s="256"/>
      <c r="F49" s="256"/>
      <c r="G49" s="390">
        <v>13500</v>
      </c>
      <c r="H49" s="191" t="s">
        <v>203</v>
      </c>
      <c r="I49" s="1" t="s">
        <v>77</v>
      </c>
      <c r="J49" s="1"/>
      <c r="K49" s="1"/>
      <c r="L49" s="4">
        <v>41</v>
      </c>
      <c r="M49" s="4"/>
      <c r="N49" s="10">
        <v>6011</v>
      </c>
      <c r="O49" s="11">
        <v>2240</v>
      </c>
      <c r="P49" s="14">
        <v>13500</v>
      </c>
      <c r="Q49" s="23"/>
      <c r="R49" s="233">
        <f t="shared" si="2"/>
        <v>13500</v>
      </c>
      <c r="S49" s="22">
        <f t="shared" si="9"/>
        <v>0</v>
      </c>
      <c r="T49" s="163"/>
      <c r="U49" s="163"/>
      <c r="V49" s="204"/>
      <c r="W49" s="22"/>
      <c r="X49" s="97"/>
      <c r="Y49" s="428">
        <f t="shared" si="1"/>
        <v>0</v>
      </c>
    </row>
    <row r="50" spans="1:25" ht="93.75">
      <c r="A50" s="44"/>
      <c r="B50" s="138" t="s">
        <v>48</v>
      </c>
      <c r="C50" s="256"/>
      <c r="D50" s="256"/>
      <c r="E50" s="256"/>
      <c r="F50" s="256"/>
      <c r="G50" s="390">
        <v>40000</v>
      </c>
      <c r="H50" s="191" t="s">
        <v>204</v>
      </c>
      <c r="I50" s="1" t="s">
        <v>77</v>
      </c>
      <c r="J50" s="1"/>
      <c r="K50" s="1"/>
      <c r="L50" s="4">
        <v>41</v>
      </c>
      <c r="M50" s="74"/>
      <c r="N50" s="10">
        <v>6011</v>
      </c>
      <c r="O50" s="11">
        <v>2240</v>
      </c>
      <c r="P50" s="14">
        <v>40000</v>
      </c>
      <c r="Q50" s="23"/>
      <c r="R50" s="233">
        <f t="shared" si="2"/>
        <v>40000</v>
      </c>
      <c r="S50" s="22">
        <f t="shared" si="9"/>
        <v>0</v>
      </c>
      <c r="T50" s="163"/>
      <c r="U50" s="163"/>
      <c r="V50" s="204"/>
      <c r="W50" s="22"/>
      <c r="X50" s="97"/>
      <c r="Y50" s="428">
        <f t="shared" si="1"/>
        <v>0</v>
      </c>
    </row>
    <row r="51" spans="1:25" ht="56.25">
      <c r="A51" s="44"/>
      <c r="B51" s="138" t="s">
        <v>48</v>
      </c>
      <c r="C51" s="256"/>
      <c r="D51" s="256"/>
      <c r="E51" s="256"/>
      <c r="F51" s="256"/>
      <c r="G51" s="390">
        <v>5000</v>
      </c>
      <c r="H51" s="191" t="s">
        <v>205</v>
      </c>
      <c r="I51" s="1" t="s">
        <v>77</v>
      </c>
      <c r="J51" s="1" t="s">
        <v>282</v>
      </c>
      <c r="K51" s="1"/>
      <c r="L51" s="36" t="s">
        <v>273</v>
      </c>
      <c r="M51" s="361" t="s">
        <v>274</v>
      </c>
      <c r="N51" s="10">
        <v>3104</v>
      </c>
      <c r="O51" s="33">
        <v>3110</v>
      </c>
      <c r="P51" s="14"/>
      <c r="Q51" s="23">
        <v>5000</v>
      </c>
      <c r="R51" s="233">
        <f t="shared" si="2"/>
        <v>5000</v>
      </c>
      <c r="S51" s="22">
        <f t="shared" si="9"/>
        <v>0</v>
      </c>
      <c r="T51" s="163"/>
      <c r="U51" s="163"/>
      <c r="V51" s="204"/>
      <c r="W51" s="22"/>
      <c r="X51" s="97"/>
      <c r="Y51" s="428">
        <f t="shared" si="1"/>
        <v>0</v>
      </c>
    </row>
    <row r="52" spans="1:25" ht="47.25">
      <c r="A52" s="44"/>
      <c r="B52" s="138" t="s">
        <v>48</v>
      </c>
      <c r="C52" s="256"/>
      <c r="D52" s="256"/>
      <c r="E52" s="256"/>
      <c r="F52" s="256"/>
      <c r="G52" s="390">
        <v>5000</v>
      </c>
      <c r="H52" s="191" t="s">
        <v>238</v>
      </c>
      <c r="I52" s="1" t="s">
        <v>77</v>
      </c>
      <c r="J52" s="1" t="s">
        <v>236</v>
      </c>
      <c r="K52" s="1"/>
      <c r="L52" s="4">
        <v>10</v>
      </c>
      <c r="M52" s="74" t="s">
        <v>235</v>
      </c>
      <c r="N52" s="4">
        <v>4030</v>
      </c>
      <c r="O52" s="33">
        <v>2210</v>
      </c>
      <c r="P52" s="14">
        <v>5000</v>
      </c>
      <c r="Q52" s="23"/>
      <c r="R52" s="233">
        <f t="shared" si="2"/>
        <v>5000</v>
      </c>
      <c r="S52" s="22">
        <f>T52+U52</f>
        <v>0</v>
      </c>
      <c r="T52" s="163"/>
      <c r="U52" s="163"/>
      <c r="V52" s="204"/>
      <c r="W52" s="22"/>
      <c r="X52" s="97"/>
      <c r="Y52" s="428">
        <f t="shared" si="1"/>
        <v>0</v>
      </c>
    </row>
    <row r="53" spans="1:25" ht="56.25">
      <c r="A53" s="44"/>
      <c r="B53" s="138" t="s">
        <v>48</v>
      </c>
      <c r="C53" s="256"/>
      <c r="D53" s="256"/>
      <c r="E53" s="256"/>
      <c r="F53" s="256"/>
      <c r="G53" s="390">
        <v>14000</v>
      </c>
      <c r="H53" s="191" t="s">
        <v>206</v>
      </c>
      <c r="I53" s="1" t="s">
        <v>77</v>
      </c>
      <c r="J53" s="1"/>
      <c r="K53" s="1"/>
      <c r="L53" s="4">
        <v>41</v>
      </c>
      <c r="M53" s="162"/>
      <c r="N53" s="10">
        <v>6011</v>
      </c>
      <c r="O53" s="11">
        <v>2240</v>
      </c>
      <c r="P53" s="14">
        <v>14000</v>
      </c>
      <c r="Q53" s="23"/>
      <c r="R53" s="233">
        <f t="shared" si="2"/>
        <v>14000</v>
      </c>
      <c r="S53" s="22">
        <f>T53+U53</f>
        <v>0</v>
      </c>
      <c r="T53" s="163"/>
      <c r="U53" s="163"/>
      <c r="V53" s="204"/>
      <c r="W53" s="22"/>
      <c r="X53" s="97"/>
      <c r="Y53" s="428">
        <f t="shared" si="1"/>
        <v>0</v>
      </c>
    </row>
    <row r="54" spans="1:25" ht="112.5">
      <c r="A54" s="44"/>
      <c r="B54" s="138" t="s">
        <v>48</v>
      </c>
      <c r="C54" s="256"/>
      <c r="D54" s="256"/>
      <c r="E54" s="256"/>
      <c r="F54" s="256"/>
      <c r="G54" s="390">
        <v>43000</v>
      </c>
      <c r="H54" s="191" t="s">
        <v>207</v>
      </c>
      <c r="I54" s="1" t="s">
        <v>77</v>
      </c>
      <c r="J54" s="1"/>
      <c r="K54" s="1"/>
      <c r="L54" s="4">
        <v>41</v>
      </c>
      <c r="M54" s="4"/>
      <c r="N54" s="10">
        <v>6011</v>
      </c>
      <c r="O54" s="11">
        <v>2240</v>
      </c>
      <c r="P54" s="14">
        <v>43000</v>
      </c>
      <c r="Q54" s="23"/>
      <c r="R54" s="233">
        <f t="shared" si="2"/>
        <v>43000</v>
      </c>
      <c r="S54" s="22">
        <f>T54+U54</f>
        <v>0</v>
      </c>
      <c r="T54" s="163"/>
      <c r="U54" s="163"/>
      <c r="V54" s="204"/>
      <c r="W54" s="22"/>
      <c r="X54" s="97"/>
      <c r="Y54" s="428">
        <f t="shared" si="1"/>
        <v>0</v>
      </c>
    </row>
    <row r="55" spans="1:25" ht="56.25">
      <c r="A55" s="44"/>
      <c r="B55" s="138" t="s">
        <v>48</v>
      </c>
      <c r="C55" s="256"/>
      <c r="D55" s="256"/>
      <c r="E55" s="256"/>
      <c r="F55" s="256"/>
      <c r="G55" s="390">
        <v>5000</v>
      </c>
      <c r="H55" s="191" t="s">
        <v>372</v>
      </c>
      <c r="I55" s="1" t="s">
        <v>77</v>
      </c>
      <c r="J55" s="1" t="s">
        <v>283</v>
      </c>
      <c r="K55" s="1"/>
      <c r="L55" s="36" t="s">
        <v>273</v>
      </c>
      <c r="M55" s="361" t="s">
        <v>274</v>
      </c>
      <c r="N55" s="4">
        <v>3241</v>
      </c>
      <c r="O55" s="33">
        <v>2220</v>
      </c>
      <c r="P55" s="14">
        <v>5000</v>
      </c>
      <c r="Q55" s="23"/>
      <c r="R55" s="233">
        <f t="shared" si="2"/>
        <v>5000</v>
      </c>
      <c r="S55" s="22">
        <f t="shared" si="9"/>
        <v>5000</v>
      </c>
      <c r="T55" s="163">
        <v>5000</v>
      </c>
      <c r="U55" s="163"/>
      <c r="V55" s="204">
        <v>43704</v>
      </c>
      <c r="W55" s="22">
        <v>5000</v>
      </c>
      <c r="X55" s="171">
        <v>43706</v>
      </c>
      <c r="Y55" s="428">
        <f t="shared" si="1"/>
        <v>0</v>
      </c>
    </row>
    <row r="56" spans="1:25" ht="37.5">
      <c r="A56" s="44"/>
      <c r="B56" s="138" t="s">
        <v>48</v>
      </c>
      <c r="C56" s="256"/>
      <c r="D56" s="256"/>
      <c r="E56" s="256"/>
      <c r="F56" s="256"/>
      <c r="G56" s="390">
        <v>5000</v>
      </c>
      <c r="H56" s="191" t="s">
        <v>373</v>
      </c>
      <c r="I56" s="1" t="s">
        <v>77</v>
      </c>
      <c r="J56" s="1" t="s">
        <v>272</v>
      </c>
      <c r="K56" s="1"/>
      <c r="L56" s="36" t="s">
        <v>273</v>
      </c>
      <c r="M56" s="361" t="s">
        <v>274</v>
      </c>
      <c r="N56" s="4">
        <v>3241</v>
      </c>
      <c r="O56" s="33">
        <v>2240</v>
      </c>
      <c r="P56" s="14">
        <v>5000</v>
      </c>
      <c r="Q56" s="23"/>
      <c r="R56" s="233">
        <f t="shared" si="2"/>
        <v>5000</v>
      </c>
      <c r="S56" s="22">
        <f>T56+U56</f>
        <v>0</v>
      </c>
      <c r="T56" s="163"/>
      <c r="U56" s="163"/>
      <c r="V56" s="204"/>
      <c r="W56" s="22"/>
      <c r="X56" s="171"/>
      <c r="Y56" s="428">
        <f t="shared" si="1"/>
        <v>0</v>
      </c>
    </row>
    <row r="57" spans="1:25" ht="47.25">
      <c r="A57" s="44"/>
      <c r="B57" s="138" t="s">
        <v>48</v>
      </c>
      <c r="C57" s="256"/>
      <c r="D57" s="256"/>
      <c r="E57" s="256"/>
      <c r="F57" s="256"/>
      <c r="G57" s="450">
        <v>50000</v>
      </c>
      <c r="H57" s="476" t="s">
        <v>266</v>
      </c>
      <c r="I57" s="1" t="s">
        <v>77</v>
      </c>
      <c r="J57" s="1" t="s">
        <v>236</v>
      </c>
      <c r="K57" s="1"/>
      <c r="L57" s="4">
        <v>10</v>
      </c>
      <c r="M57" s="74" t="s">
        <v>235</v>
      </c>
      <c r="N57" s="4">
        <v>4060</v>
      </c>
      <c r="O57" s="33">
        <v>2210</v>
      </c>
      <c r="P57" s="14">
        <v>50000</v>
      </c>
      <c r="Q57" s="23"/>
      <c r="R57" s="233">
        <f t="shared" si="2"/>
        <v>50000</v>
      </c>
      <c r="S57" s="22">
        <f>T57+U57</f>
        <v>0</v>
      </c>
      <c r="T57" s="163"/>
      <c r="U57" s="163"/>
      <c r="V57" s="204"/>
      <c r="W57" s="22"/>
      <c r="X57" s="171"/>
      <c r="Y57" s="428">
        <f t="shared" si="1"/>
        <v>0</v>
      </c>
    </row>
    <row r="58" spans="1:25" ht="75">
      <c r="A58" s="44"/>
      <c r="B58" s="138" t="s">
        <v>48</v>
      </c>
      <c r="C58" s="256"/>
      <c r="D58" s="256"/>
      <c r="E58" s="448">
        <v>-26500</v>
      </c>
      <c r="F58" s="448"/>
      <c r="G58" s="395"/>
      <c r="H58" s="191" t="s">
        <v>202</v>
      </c>
      <c r="I58" s="1" t="s">
        <v>77</v>
      </c>
      <c r="J58" s="1"/>
      <c r="K58" s="1"/>
      <c r="L58" s="4"/>
      <c r="M58" s="74"/>
      <c r="N58" s="4"/>
      <c r="O58" s="33"/>
      <c r="P58" s="23"/>
      <c r="Q58" s="23"/>
      <c r="R58" s="233"/>
      <c r="S58" s="22"/>
      <c r="T58" s="163"/>
      <c r="U58" s="163"/>
      <c r="V58" s="204"/>
      <c r="W58" s="163"/>
      <c r="X58" s="171"/>
      <c r="Y58" s="428"/>
    </row>
    <row r="59" spans="1:25" ht="112.5">
      <c r="A59" s="44"/>
      <c r="B59" s="138"/>
      <c r="C59" s="256"/>
      <c r="D59" s="256"/>
      <c r="E59" s="448">
        <v>-56000</v>
      </c>
      <c r="F59" s="448"/>
      <c r="G59" s="395"/>
      <c r="H59" s="191" t="s">
        <v>402</v>
      </c>
      <c r="I59" s="1"/>
      <c r="J59" s="1"/>
      <c r="K59" s="1"/>
      <c r="L59" s="4"/>
      <c r="M59" s="74"/>
      <c r="N59" s="4"/>
      <c r="O59" s="33"/>
      <c r="P59" s="23"/>
      <c r="Q59" s="23"/>
      <c r="R59" s="233"/>
      <c r="S59" s="22"/>
      <c r="T59" s="163"/>
      <c r="U59" s="163"/>
      <c r="V59" s="204"/>
      <c r="W59" s="163"/>
      <c r="X59" s="171"/>
      <c r="Y59" s="428"/>
    </row>
    <row r="60" spans="1:25" ht="75">
      <c r="A60" s="44"/>
      <c r="B60" s="138"/>
      <c r="C60" s="256"/>
      <c r="D60" s="256"/>
      <c r="E60" s="448">
        <v>-13500</v>
      </c>
      <c r="F60" s="448"/>
      <c r="G60" s="395"/>
      <c r="H60" s="191" t="s">
        <v>203</v>
      </c>
      <c r="I60" s="1"/>
      <c r="J60" s="1"/>
      <c r="K60" s="1"/>
      <c r="L60" s="4"/>
      <c r="M60" s="74"/>
      <c r="N60" s="4"/>
      <c r="O60" s="33"/>
      <c r="P60" s="23"/>
      <c r="Q60" s="23"/>
      <c r="R60" s="233"/>
      <c r="S60" s="22"/>
      <c r="T60" s="163"/>
      <c r="U60" s="163"/>
      <c r="V60" s="204"/>
      <c r="W60" s="163"/>
      <c r="X60" s="171"/>
      <c r="Y60" s="428"/>
    </row>
    <row r="61" spans="1:25" ht="56.25">
      <c r="A61" s="44"/>
      <c r="B61" s="138"/>
      <c r="C61" s="256"/>
      <c r="D61" s="256"/>
      <c r="E61" s="448">
        <v>-14000</v>
      </c>
      <c r="F61" s="448"/>
      <c r="G61" s="395"/>
      <c r="H61" s="191" t="s">
        <v>206</v>
      </c>
      <c r="I61" s="1"/>
      <c r="J61" s="1"/>
      <c r="K61" s="1"/>
      <c r="L61" s="4"/>
      <c r="M61" s="74"/>
      <c r="N61" s="4"/>
      <c r="O61" s="33"/>
      <c r="P61" s="23"/>
      <c r="Q61" s="23"/>
      <c r="R61" s="233"/>
      <c r="S61" s="22"/>
      <c r="T61" s="163"/>
      <c r="U61" s="163"/>
      <c r="V61" s="204"/>
      <c r="W61" s="163"/>
      <c r="X61" s="171"/>
      <c r="Y61" s="428"/>
    </row>
    <row r="62" spans="1:25" ht="112.5">
      <c r="A62" s="44"/>
      <c r="B62" s="138"/>
      <c r="C62" s="256"/>
      <c r="D62" s="256"/>
      <c r="E62" s="448">
        <v>-43000</v>
      </c>
      <c r="F62" s="448"/>
      <c r="G62" s="395"/>
      <c r="H62" s="191" t="s">
        <v>207</v>
      </c>
      <c r="I62" s="1"/>
      <c r="J62" s="1"/>
      <c r="K62" s="1"/>
      <c r="L62" s="4"/>
      <c r="M62" s="74"/>
      <c r="N62" s="4"/>
      <c r="O62" s="33"/>
      <c r="P62" s="23"/>
      <c r="Q62" s="23"/>
      <c r="R62" s="233"/>
      <c r="S62" s="22"/>
      <c r="T62" s="163"/>
      <c r="U62" s="163"/>
      <c r="V62" s="204"/>
      <c r="W62" s="163"/>
      <c r="X62" s="171"/>
      <c r="Y62" s="428"/>
    </row>
    <row r="63" spans="1:25" ht="37.5">
      <c r="A63" s="44"/>
      <c r="B63" s="138" t="s">
        <v>48</v>
      </c>
      <c r="C63" s="256"/>
      <c r="D63" s="256"/>
      <c r="E63" s="448">
        <v>153000</v>
      </c>
      <c r="F63" s="448"/>
      <c r="G63" s="395"/>
      <c r="H63" s="191" t="s">
        <v>517</v>
      </c>
      <c r="I63" s="1" t="s">
        <v>77</v>
      </c>
      <c r="J63" s="1"/>
      <c r="K63" s="1"/>
      <c r="L63" s="4"/>
      <c r="M63" s="74"/>
      <c r="N63" s="4"/>
      <c r="O63" s="33"/>
      <c r="P63" s="23"/>
      <c r="Q63" s="23"/>
      <c r="R63" s="233"/>
      <c r="S63" s="22"/>
      <c r="T63" s="163"/>
      <c r="U63" s="163"/>
      <c r="V63" s="204"/>
      <c r="W63" s="163"/>
      <c r="X63" s="171"/>
      <c r="Y63" s="428"/>
    </row>
    <row r="64" spans="1:25" ht="39.75">
      <c r="A64" s="44"/>
      <c r="B64" s="138" t="s">
        <v>48</v>
      </c>
      <c r="C64" s="256"/>
      <c r="D64" s="256"/>
      <c r="E64" s="452">
        <v>-50000</v>
      </c>
      <c r="F64" s="483" t="s">
        <v>489</v>
      </c>
      <c r="G64" s="450"/>
      <c r="H64" s="476" t="s">
        <v>266</v>
      </c>
      <c r="I64" s="1" t="s">
        <v>77</v>
      </c>
      <c r="J64" s="1"/>
      <c r="K64" s="1"/>
      <c r="L64" s="4"/>
      <c r="M64" s="74"/>
      <c r="N64" s="4"/>
      <c r="O64" s="33"/>
      <c r="P64" s="23"/>
      <c r="Q64" s="23"/>
      <c r="R64" s="233"/>
      <c r="S64" s="22"/>
      <c r="T64" s="163"/>
      <c r="U64" s="163"/>
      <c r="V64" s="204"/>
      <c r="W64" s="163"/>
      <c r="X64" s="171"/>
      <c r="Y64" s="428"/>
    </row>
    <row r="65" spans="1:25" ht="39.75">
      <c r="A65" s="44"/>
      <c r="B65" s="138" t="s">
        <v>48</v>
      </c>
      <c r="C65" s="256"/>
      <c r="D65" s="256"/>
      <c r="E65" s="452">
        <v>50000</v>
      </c>
      <c r="F65" s="483" t="s">
        <v>489</v>
      </c>
      <c r="G65" s="392"/>
      <c r="H65" s="476" t="s">
        <v>516</v>
      </c>
      <c r="I65" s="1" t="s">
        <v>77</v>
      </c>
      <c r="J65" s="1"/>
      <c r="K65" s="1"/>
      <c r="L65" s="4"/>
      <c r="M65" s="4"/>
      <c r="N65" s="4"/>
      <c r="O65" s="33"/>
      <c r="P65" s="23"/>
      <c r="Q65" s="23"/>
      <c r="R65" s="233">
        <f t="shared" si="2"/>
        <v>0</v>
      </c>
      <c r="S65" s="22">
        <f>T65+U65</f>
        <v>0</v>
      </c>
      <c r="T65" s="163"/>
      <c r="U65" s="163"/>
      <c r="V65" s="204"/>
      <c r="W65" s="163"/>
      <c r="X65" s="97"/>
      <c r="Y65" s="428">
        <f t="shared" si="1"/>
        <v>0</v>
      </c>
    </row>
    <row r="66" spans="1:25" ht="37.5">
      <c r="A66" s="44"/>
      <c r="B66" s="138" t="s">
        <v>48</v>
      </c>
      <c r="C66" s="256"/>
      <c r="D66" s="256"/>
      <c r="E66" s="448">
        <v>36000</v>
      </c>
      <c r="F66" s="448" t="s">
        <v>490</v>
      </c>
      <c r="G66" s="392"/>
      <c r="H66" s="191" t="s">
        <v>423</v>
      </c>
      <c r="I66" s="1" t="s">
        <v>77</v>
      </c>
      <c r="J66" s="1"/>
      <c r="K66" s="1"/>
      <c r="L66" s="4"/>
      <c r="M66" s="8"/>
      <c r="N66" s="4"/>
      <c r="O66" s="33"/>
      <c r="P66" s="14"/>
      <c r="Q66" s="23"/>
      <c r="R66" s="233">
        <f t="shared" si="2"/>
        <v>0</v>
      </c>
      <c r="S66" s="22">
        <f>T66+U66</f>
        <v>0</v>
      </c>
      <c r="T66" s="163"/>
      <c r="U66" s="163"/>
      <c r="V66" s="204"/>
      <c r="W66" s="22"/>
      <c r="X66" s="171"/>
      <c r="Y66" s="428">
        <f t="shared" si="1"/>
        <v>0</v>
      </c>
    </row>
    <row r="67" spans="1:25" ht="56.25">
      <c r="A67" s="44"/>
      <c r="B67" s="138" t="s">
        <v>48</v>
      </c>
      <c r="C67" s="256"/>
      <c r="D67" s="256"/>
      <c r="E67" s="448">
        <v>40000</v>
      </c>
      <c r="F67" s="448" t="s">
        <v>490</v>
      </c>
      <c r="G67" s="392"/>
      <c r="H67" s="191" t="s">
        <v>459</v>
      </c>
      <c r="I67" s="1" t="s">
        <v>77</v>
      </c>
      <c r="J67" s="1"/>
      <c r="K67" s="1"/>
      <c r="L67" s="4"/>
      <c r="M67" s="8"/>
      <c r="N67" s="4"/>
      <c r="O67" s="33"/>
      <c r="P67" s="23"/>
      <c r="Q67" s="23"/>
      <c r="R67" s="233"/>
      <c r="S67" s="22"/>
      <c r="T67" s="163"/>
      <c r="U67" s="163"/>
      <c r="V67" s="204"/>
      <c r="W67" s="163"/>
      <c r="X67" s="171"/>
      <c r="Y67" s="428"/>
    </row>
    <row r="68" spans="1:25" s="133" customFormat="1" ht="60" customHeight="1">
      <c r="A68" s="44"/>
      <c r="B68" s="138" t="s">
        <v>48</v>
      </c>
      <c r="C68" s="256"/>
      <c r="D68" s="256"/>
      <c r="E68" s="448"/>
      <c r="F68" s="484" t="s">
        <v>518</v>
      </c>
      <c r="G68" s="392"/>
      <c r="H68" s="191" t="s">
        <v>454</v>
      </c>
      <c r="I68" s="1" t="s">
        <v>77</v>
      </c>
      <c r="J68" s="1"/>
      <c r="K68" s="1"/>
      <c r="L68" s="4"/>
      <c r="M68" s="4"/>
      <c r="N68" s="4"/>
      <c r="O68" s="33"/>
      <c r="P68" s="23"/>
      <c r="Q68" s="23"/>
      <c r="R68" s="233">
        <f aca="true" t="shared" si="10" ref="R68:R131">+P68+Q68</f>
        <v>0</v>
      </c>
      <c r="S68" s="22">
        <f t="shared" si="9"/>
        <v>0</v>
      </c>
      <c r="T68" s="163"/>
      <c r="U68" s="163"/>
      <c r="V68" s="204"/>
      <c r="W68" s="163"/>
      <c r="X68" s="97"/>
      <c r="Y68" s="428" t="e">
        <f>R68-#REF!</f>
        <v>#REF!</v>
      </c>
    </row>
    <row r="69" spans="1:25" s="134" customFormat="1" ht="37.5">
      <c r="A69" s="70">
        <v>6</v>
      </c>
      <c r="B69" s="410" t="s">
        <v>48</v>
      </c>
      <c r="C69" s="411">
        <f>2000+5000+5000+12000+25000+26500+56000+13500+40000+5000+5000+50000+14000+43000+5000+5000+200000+36000</f>
        <v>548000</v>
      </c>
      <c r="D69" s="411"/>
      <c r="E69" s="384">
        <f>SUM(E45:E68)</f>
        <v>76000</v>
      </c>
      <c r="F69" s="384"/>
      <c r="G69" s="384">
        <f>SUM(G45:G68)</f>
        <v>300000</v>
      </c>
      <c r="H69" s="71"/>
      <c r="I69" s="64" t="s">
        <v>77</v>
      </c>
      <c r="J69" s="166"/>
      <c r="K69" s="166"/>
      <c r="L69" s="305"/>
      <c r="M69" s="91"/>
      <c r="N69" s="91"/>
      <c r="O69" s="91"/>
      <c r="P69" s="72">
        <f aca="true" t="shared" si="11" ref="P69:W69">SUM(P45:P68)</f>
        <v>295000</v>
      </c>
      <c r="Q69" s="72">
        <f t="shared" si="11"/>
        <v>5000</v>
      </c>
      <c r="R69" s="72">
        <f t="shared" si="11"/>
        <v>300000</v>
      </c>
      <c r="S69" s="72">
        <f t="shared" si="11"/>
        <v>5000</v>
      </c>
      <c r="T69" s="72">
        <f t="shared" si="11"/>
        <v>5000</v>
      </c>
      <c r="U69" s="72">
        <f t="shared" si="11"/>
        <v>0</v>
      </c>
      <c r="V69" s="72">
        <f t="shared" si="11"/>
        <v>43704</v>
      </c>
      <c r="W69" s="72">
        <f t="shared" si="11"/>
        <v>5000</v>
      </c>
      <c r="X69" s="184"/>
      <c r="Y69" s="428">
        <f aca="true" t="shared" si="12" ref="Y69:Y112">R69-G69</f>
        <v>0</v>
      </c>
    </row>
    <row r="70" spans="1:25" s="110" customFormat="1" ht="56.25">
      <c r="A70" s="40"/>
      <c r="B70" s="87" t="s">
        <v>49</v>
      </c>
      <c r="C70" s="257"/>
      <c r="D70" s="257"/>
      <c r="E70" s="257"/>
      <c r="F70" s="257"/>
      <c r="G70" s="390">
        <v>10000</v>
      </c>
      <c r="H70" s="45" t="s">
        <v>208</v>
      </c>
      <c r="I70" s="1" t="s">
        <v>77</v>
      </c>
      <c r="J70" s="365" t="s">
        <v>284</v>
      </c>
      <c r="K70" s="1"/>
      <c r="L70" s="36" t="s">
        <v>273</v>
      </c>
      <c r="M70" s="361" t="s">
        <v>274</v>
      </c>
      <c r="N70" s="4">
        <v>3104</v>
      </c>
      <c r="O70" s="33">
        <v>3110</v>
      </c>
      <c r="P70" s="23"/>
      <c r="Q70" s="23">
        <v>10000</v>
      </c>
      <c r="R70" s="233">
        <f t="shared" si="10"/>
        <v>10000</v>
      </c>
      <c r="S70" s="22">
        <f t="shared" si="9"/>
        <v>0</v>
      </c>
      <c r="T70" s="163"/>
      <c r="U70" s="163"/>
      <c r="V70" s="204"/>
      <c r="W70" s="22"/>
      <c r="X70" s="97"/>
      <c r="Y70" s="428">
        <f t="shared" si="12"/>
        <v>0</v>
      </c>
    </row>
    <row r="71" spans="1:25" s="110" customFormat="1" ht="93.75">
      <c r="A71" s="40"/>
      <c r="B71" s="87" t="s">
        <v>49</v>
      </c>
      <c r="C71" s="257"/>
      <c r="D71" s="257"/>
      <c r="E71" s="257"/>
      <c r="F71" s="257"/>
      <c r="G71" s="390">
        <v>10000</v>
      </c>
      <c r="H71" s="45" t="s">
        <v>285</v>
      </c>
      <c r="I71" s="1" t="s">
        <v>77</v>
      </c>
      <c r="J71" s="1" t="s">
        <v>286</v>
      </c>
      <c r="K71" s="1"/>
      <c r="L71" s="36" t="s">
        <v>273</v>
      </c>
      <c r="M71" s="363" t="s">
        <v>274</v>
      </c>
      <c r="N71" s="4">
        <v>3104</v>
      </c>
      <c r="O71" s="33">
        <v>2210</v>
      </c>
      <c r="P71" s="23">
        <v>10000</v>
      </c>
      <c r="Q71" s="25"/>
      <c r="R71" s="233">
        <f t="shared" si="10"/>
        <v>10000</v>
      </c>
      <c r="S71" s="22">
        <f t="shared" si="9"/>
        <v>0</v>
      </c>
      <c r="T71" s="163"/>
      <c r="U71" s="163"/>
      <c r="V71" s="204"/>
      <c r="W71" s="22"/>
      <c r="X71" s="97"/>
      <c r="Y71" s="428">
        <f t="shared" si="12"/>
        <v>0</v>
      </c>
    </row>
    <row r="72" spans="1:25" s="110" customFormat="1" ht="56.25">
      <c r="A72" s="40"/>
      <c r="B72" s="87" t="s">
        <v>49</v>
      </c>
      <c r="C72" s="257"/>
      <c r="D72" s="257"/>
      <c r="E72" s="257"/>
      <c r="F72" s="257"/>
      <c r="G72" s="390">
        <v>15000</v>
      </c>
      <c r="H72" s="45" t="s">
        <v>209</v>
      </c>
      <c r="I72" s="1" t="s">
        <v>77</v>
      </c>
      <c r="J72" s="1" t="s">
        <v>297</v>
      </c>
      <c r="K72" s="1"/>
      <c r="L72" s="36" t="s">
        <v>273</v>
      </c>
      <c r="M72" s="363" t="s">
        <v>274</v>
      </c>
      <c r="N72" s="36" t="s">
        <v>296</v>
      </c>
      <c r="O72" s="322" t="s">
        <v>480</v>
      </c>
      <c r="P72" s="23">
        <v>3000</v>
      </c>
      <c r="Q72" s="23">
        <v>12000</v>
      </c>
      <c r="R72" s="233">
        <f t="shared" si="10"/>
        <v>15000</v>
      </c>
      <c r="S72" s="22">
        <f t="shared" si="9"/>
        <v>0</v>
      </c>
      <c r="T72" s="163"/>
      <c r="U72" s="163"/>
      <c r="V72" s="204"/>
      <c r="W72" s="22"/>
      <c r="X72" s="97"/>
      <c r="Y72" s="428">
        <f t="shared" si="12"/>
        <v>0</v>
      </c>
    </row>
    <row r="73" spans="1:25" s="110" customFormat="1" ht="37.5">
      <c r="A73" s="40"/>
      <c r="B73" s="87" t="s">
        <v>49</v>
      </c>
      <c r="C73" s="257"/>
      <c r="D73" s="257"/>
      <c r="E73" s="257"/>
      <c r="F73" s="257"/>
      <c r="G73" s="390">
        <v>50000</v>
      </c>
      <c r="H73" s="45" t="s">
        <v>210</v>
      </c>
      <c r="I73" s="1" t="s">
        <v>77</v>
      </c>
      <c r="J73" s="1" t="s">
        <v>410</v>
      </c>
      <c r="K73" s="1"/>
      <c r="L73" s="364" t="s">
        <v>277</v>
      </c>
      <c r="M73" s="8" t="s">
        <v>278</v>
      </c>
      <c r="N73" s="4">
        <v>2111</v>
      </c>
      <c r="O73" s="33">
        <v>2610</v>
      </c>
      <c r="P73" s="23">
        <v>50000</v>
      </c>
      <c r="Q73" s="23"/>
      <c r="R73" s="233">
        <f t="shared" si="10"/>
        <v>50000</v>
      </c>
      <c r="S73" s="22">
        <f t="shared" si="9"/>
        <v>0</v>
      </c>
      <c r="T73" s="234"/>
      <c r="U73" s="163"/>
      <c r="V73" s="204"/>
      <c r="W73" s="234"/>
      <c r="X73" s="97"/>
      <c r="Y73" s="428">
        <f t="shared" si="12"/>
        <v>0</v>
      </c>
    </row>
    <row r="74" spans="1:25" s="110" customFormat="1" ht="47.25">
      <c r="A74" s="40"/>
      <c r="B74" s="87" t="s">
        <v>49</v>
      </c>
      <c r="C74" s="257"/>
      <c r="D74" s="257"/>
      <c r="E74" s="257"/>
      <c r="F74" s="257"/>
      <c r="G74" s="390">
        <v>15000</v>
      </c>
      <c r="H74" s="280" t="s">
        <v>232</v>
      </c>
      <c r="I74" s="1" t="s">
        <v>77</v>
      </c>
      <c r="J74" s="1" t="s">
        <v>236</v>
      </c>
      <c r="K74" s="1"/>
      <c r="L74" s="4">
        <v>10</v>
      </c>
      <c r="M74" s="74" t="s">
        <v>235</v>
      </c>
      <c r="N74" s="4">
        <v>4030</v>
      </c>
      <c r="O74" s="33">
        <v>3110</v>
      </c>
      <c r="P74" s="23"/>
      <c r="Q74" s="23">
        <v>15000</v>
      </c>
      <c r="R74" s="233">
        <f t="shared" si="10"/>
        <v>15000</v>
      </c>
      <c r="S74" s="22">
        <f>T74+U74</f>
        <v>0</v>
      </c>
      <c r="T74" s="163"/>
      <c r="U74" s="163"/>
      <c r="V74" s="204"/>
      <c r="W74" s="22"/>
      <c r="X74" s="97"/>
      <c r="Y74" s="428">
        <f t="shared" si="12"/>
        <v>0</v>
      </c>
    </row>
    <row r="75" spans="1:25" s="110" customFormat="1" ht="56.25">
      <c r="A75" s="40"/>
      <c r="B75" s="87" t="s">
        <v>49</v>
      </c>
      <c r="C75" s="257"/>
      <c r="D75" s="257"/>
      <c r="E75" s="257"/>
      <c r="F75" s="257"/>
      <c r="G75" s="390">
        <v>20000</v>
      </c>
      <c r="H75" s="45" t="s">
        <v>403</v>
      </c>
      <c r="I75" s="1" t="s">
        <v>77</v>
      </c>
      <c r="J75" s="429" t="s">
        <v>400</v>
      </c>
      <c r="K75" s="1"/>
      <c r="L75" s="358" t="s">
        <v>265</v>
      </c>
      <c r="M75" s="169" t="s">
        <v>230</v>
      </c>
      <c r="N75" s="321">
        <v>1020</v>
      </c>
      <c r="O75" s="33">
        <v>2240</v>
      </c>
      <c r="P75" s="23">
        <v>20000</v>
      </c>
      <c r="Q75" s="25"/>
      <c r="R75" s="233">
        <f t="shared" si="10"/>
        <v>20000</v>
      </c>
      <c r="S75" s="22">
        <f t="shared" si="9"/>
        <v>0</v>
      </c>
      <c r="T75" s="163"/>
      <c r="U75" s="163"/>
      <c r="V75" s="204"/>
      <c r="W75" s="22"/>
      <c r="X75" s="97"/>
      <c r="Y75" s="428">
        <f t="shared" si="12"/>
        <v>0</v>
      </c>
    </row>
    <row r="76" spans="1:25" s="110" customFormat="1" ht="56.25">
      <c r="A76" s="40"/>
      <c r="B76" s="87" t="s">
        <v>49</v>
      </c>
      <c r="C76" s="257"/>
      <c r="D76" s="257"/>
      <c r="E76" s="257"/>
      <c r="F76" s="257"/>
      <c r="G76" s="390">
        <v>20000</v>
      </c>
      <c r="H76" s="45" t="s">
        <v>233</v>
      </c>
      <c r="I76" s="1" t="s">
        <v>77</v>
      </c>
      <c r="J76" s="429" t="s">
        <v>400</v>
      </c>
      <c r="K76" s="1"/>
      <c r="L76" s="358" t="s">
        <v>265</v>
      </c>
      <c r="M76" s="169" t="s">
        <v>230</v>
      </c>
      <c r="N76" s="4">
        <v>1020</v>
      </c>
      <c r="O76" s="33">
        <v>3110</v>
      </c>
      <c r="P76" s="23"/>
      <c r="Q76" s="23">
        <v>20000</v>
      </c>
      <c r="R76" s="233">
        <f t="shared" si="10"/>
        <v>20000</v>
      </c>
      <c r="S76" s="22">
        <f t="shared" si="9"/>
        <v>0</v>
      </c>
      <c r="T76" s="163"/>
      <c r="U76" s="163"/>
      <c r="V76" s="204"/>
      <c r="W76" s="22"/>
      <c r="X76" s="97"/>
      <c r="Y76" s="428">
        <f t="shared" si="12"/>
        <v>0</v>
      </c>
    </row>
    <row r="77" spans="1:25" s="110" customFormat="1" ht="56.25">
      <c r="A77" s="40"/>
      <c r="B77" s="87" t="s">
        <v>49</v>
      </c>
      <c r="C77" s="257"/>
      <c r="D77" s="257"/>
      <c r="E77" s="257"/>
      <c r="F77" s="257"/>
      <c r="G77" s="390">
        <v>20000</v>
      </c>
      <c r="H77" s="45" t="s">
        <v>404</v>
      </c>
      <c r="I77" s="1" t="s">
        <v>77</v>
      </c>
      <c r="J77" s="429" t="s">
        <v>400</v>
      </c>
      <c r="K77" s="1"/>
      <c r="L77" s="358" t="s">
        <v>265</v>
      </c>
      <c r="M77" s="169" t="s">
        <v>230</v>
      </c>
      <c r="N77" s="321">
        <v>1020</v>
      </c>
      <c r="O77" s="33">
        <v>2210</v>
      </c>
      <c r="P77" s="23">
        <v>20000</v>
      </c>
      <c r="Q77" s="23"/>
      <c r="R77" s="233">
        <f t="shared" si="10"/>
        <v>20000</v>
      </c>
      <c r="S77" s="22">
        <f t="shared" si="9"/>
        <v>20000</v>
      </c>
      <c r="T77" s="163">
        <v>20000</v>
      </c>
      <c r="U77" s="163"/>
      <c r="V77" s="204">
        <v>43710</v>
      </c>
      <c r="W77" s="22"/>
      <c r="X77" s="97"/>
      <c r="Y77" s="428">
        <f t="shared" si="12"/>
        <v>0</v>
      </c>
    </row>
    <row r="78" spans="1:25" s="110" customFormat="1" ht="56.25">
      <c r="A78" s="40"/>
      <c r="B78" s="87" t="s">
        <v>49</v>
      </c>
      <c r="C78" s="257"/>
      <c r="D78" s="257"/>
      <c r="E78" s="257"/>
      <c r="F78" s="257"/>
      <c r="G78" s="390">
        <v>20000</v>
      </c>
      <c r="H78" s="45" t="s">
        <v>211</v>
      </c>
      <c r="I78" s="1" t="s">
        <v>77</v>
      </c>
      <c r="J78" s="429" t="s">
        <v>400</v>
      </c>
      <c r="K78" s="1"/>
      <c r="L78" s="358" t="s">
        <v>265</v>
      </c>
      <c r="M78" s="169" t="s">
        <v>230</v>
      </c>
      <c r="N78" s="321">
        <v>1010</v>
      </c>
      <c r="O78" s="33">
        <v>2210</v>
      </c>
      <c r="P78" s="23">
        <v>20000</v>
      </c>
      <c r="Q78" s="25"/>
      <c r="R78" s="233">
        <f t="shared" si="10"/>
        <v>20000</v>
      </c>
      <c r="S78" s="22">
        <f t="shared" si="9"/>
        <v>0</v>
      </c>
      <c r="T78" s="163"/>
      <c r="U78" s="163"/>
      <c r="V78" s="204"/>
      <c r="W78" s="22"/>
      <c r="X78" s="97"/>
      <c r="Y78" s="428">
        <f t="shared" si="12"/>
        <v>0</v>
      </c>
    </row>
    <row r="79" spans="1:25" s="110" customFormat="1" ht="56.25">
      <c r="A79" s="40"/>
      <c r="B79" s="87" t="s">
        <v>49</v>
      </c>
      <c r="C79" s="257"/>
      <c r="D79" s="257"/>
      <c r="E79" s="257"/>
      <c r="F79" s="257"/>
      <c r="G79" s="390">
        <v>100000</v>
      </c>
      <c r="H79" s="280" t="s">
        <v>212</v>
      </c>
      <c r="I79" s="1" t="s">
        <v>77</v>
      </c>
      <c r="J79" s="1"/>
      <c r="K79" s="1"/>
      <c r="L79" s="4">
        <v>11</v>
      </c>
      <c r="M79" s="8" t="s">
        <v>240</v>
      </c>
      <c r="N79" s="321">
        <v>5031</v>
      </c>
      <c r="O79" s="33">
        <v>2210</v>
      </c>
      <c r="P79" s="23">
        <v>100000</v>
      </c>
      <c r="Q79" s="25"/>
      <c r="R79" s="233">
        <f t="shared" si="10"/>
        <v>100000</v>
      </c>
      <c r="S79" s="22">
        <f t="shared" si="9"/>
        <v>0</v>
      </c>
      <c r="T79" s="163"/>
      <c r="U79" s="163"/>
      <c r="V79" s="204"/>
      <c r="W79" s="22"/>
      <c r="X79" s="97"/>
      <c r="Y79" s="428">
        <f t="shared" si="12"/>
        <v>0</v>
      </c>
    </row>
    <row r="80" spans="1:25" ht="37.5">
      <c r="A80" s="40"/>
      <c r="B80" s="87" t="s">
        <v>49</v>
      </c>
      <c r="C80" s="257"/>
      <c r="D80" s="257"/>
      <c r="E80" s="257"/>
      <c r="F80" s="257"/>
      <c r="G80" s="390">
        <v>20000</v>
      </c>
      <c r="H80" s="45" t="s">
        <v>213</v>
      </c>
      <c r="I80" s="1" t="s">
        <v>77</v>
      </c>
      <c r="J80" s="1"/>
      <c r="K80" s="1"/>
      <c r="L80" s="4">
        <v>42</v>
      </c>
      <c r="M80" s="34"/>
      <c r="N80" s="321">
        <v>6011</v>
      </c>
      <c r="O80" s="33">
        <v>2240</v>
      </c>
      <c r="P80" s="14">
        <v>20000</v>
      </c>
      <c r="Q80" s="14"/>
      <c r="R80" s="233">
        <f t="shared" si="10"/>
        <v>20000</v>
      </c>
      <c r="S80" s="22">
        <f t="shared" si="9"/>
        <v>0</v>
      </c>
      <c r="T80" s="163"/>
      <c r="U80" s="163"/>
      <c r="V80" s="204"/>
      <c r="W80" s="22"/>
      <c r="X80" s="97"/>
      <c r="Y80" s="428">
        <f t="shared" si="12"/>
        <v>0</v>
      </c>
    </row>
    <row r="81" spans="1:25" s="110" customFormat="1" ht="37.5">
      <c r="A81" s="40"/>
      <c r="B81" s="87" t="s">
        <v>49</v>
      </c>
      <c r="C81" s="257"/>
      <c r="D81" s="257"/>
      <c r="E81" s="442">
        <v>200000</v>
      </c>
      <c r="F81" s="442" t="s">
        <v>494</v>
      </c>
      <c r="G81" s="392"/>
      <c r="H81" s="45" t="s">
        <v>442</v>
      </c>
      <c r="I81" s="1" t="s">
        <v>77</v>
      </c>
      <c r="J81" s="1"/>
      <c r="K81" s="1"/>
      <c r="L81" s="4"/>
      <c r="M81" s="34"/>
      <c r="N81" s="4"/>
      <c r="O81" s="33"/>
      <c r="P81" s="23"/>
      <c r="Q81" s="25"/>
      <c r="R81" s="233">
        <f t="shared" si="10"/>
        <v>0</v>
      </c>
      <c r="S81" s="22">
        <f t="shared" si="9"/>
        <v>0</v>
      </c>
      <c r="T81" s="163"/>
      <c r="U81" s="163"/>
      <c r="V81" s="204"/>
      <c r="W81" s="235"/>
      <c r="X81" s="236"/>
      <c r="Y81" s="428">
        <f t="shared" si="12"/>
        <v>0</v>
      </c>
    </row>
    <row r="82" spans="1:25" s="110" customFormat="1" ht="37.5">
      <c r="A82" s="40"/>
      <c r="B82" s="87" t="s">
        <v>49</v>
      </c>
      <c r="C82" s="257"/>
      <c r="D82" s="257"/>
      <c r="E82" s="257"/>
      <c r="F82" s="257"/>
      <c r="G82" s="392"/>
      <c r="H82" s="45"/>
      <c r="I82" s="1" t="s">
        <v>77</v>
      </c>
      <c r="J82" s="1"/>
      <c r="K82" s="1"/>
      <c r="L82" s="4"/>
      <c r="M82" s="8"/>
      <c r="N82" s="4"/>
      <c r="O82" s="33"/>
      <c r="P82" s="23"/>
      <c r="Q82" s="25"/>
      <c r="R82" s="233">
        <f t="shared" si="10"/>
        <v>0</v>
      </c>
      <c r="S82" s="22">
        <f t="shared" si="9"/>
        <v>0</v>
      </c>
      <c r="T82" s="163"/>
      <c r="U82" s="163"/>
      <c r="V82" s="204"/>
      <c r="W82" s="163"/>
      <c r="X82" s="97"/>
      <c r="Y82" s="428">
        <f t="shared" si="12"/>
        <v>0</v>
      </c>
    </row>
    <row r="83" spans="1:25" s="110" customFormat="1" ht="37.5">
      <c r="A83" s="40"/>
      <c r="B83" s="87" t="s">
        <v>49</v>
      </c>
      <c r="C83" s="257"/>
      <c r="D83" s="257"/>
      <c r="E83" s="257"/>
      <c r="F83" s="257"/>
      <c r="G83" s="392"/>
      <c r="H83" s="45"/>
      <c r="I83" s="1" t="s">
        <v>77</v>
      </c>
      <c r="J83" s="1"/>
      <c r="K83" s="1"/>
      <c r="L83" s="4"/>
      <c r="M83" s="8"/>
      <c r="N83" s="4"/>
      <c r="O83" s="33"/>
      <c r="P83" s="23"/>
      <c r="Q83" s="23"/>
      <c r="R83" s="233">
        <f t="shared" si="10"/>
        <v>0</v>
      </c>
      <c r="S83" s="22">
        <f t="shared" si="9"/>
        <v>0</v>
      </c>
      <c r="T83" s="163"/>
      <c r="U83" s="163"/>
      <c r="V83" s="204"/>
      <c r="W83" s="163"/>
      <c r="X83" s="97"/>
      <c r="Y83" s="428">
        <f t="shared" si="12"/>
        <v>0</v>
      </c>
    </row>
    <row r="84" spans="1:25" s="110" customFormat="1" ht="37.5">
      <c r="A84" s="40"/>
      <c r="B84" s="87" t="s">
        <v>49</v>
      </c>
      <c r="C84" s="257"/>
      <c r="D84" s="257"/>
      <c r="E84" s="257"/>
      <c r="F84" s="257"/>
      <c r="G84" s="392"/>
      <c r="H84" s="45"/>
      <c r="I84" s="1" t="s">
        <v>77</v>
      </c>
      <c r="J84" s="1"/>
      <c r="K84" s="1"/>
      <c r="L84" s="4"/>
      <c r="M84" s="34"/>
      <c r="N84" s="321"/>
      <c r="O84" s="322"/>
      <c r="P84" s="23"/>
      <c r="Q84" s="23"/>
      <c r="R84" s="233">
        <f t="shared" si="10"/>
        <v>0</v>
      </c>
      <c r="S84" s="22">
        <f t="shared" si="9"/>
        <v>0</v>
      </c>
      <c r="T84" s="163"/>
      <c r="U84" s="163"/>
      <c r="V84" s="204"/>
      <c r="W84" s="163"/>
      <c r="X84" s="97"/>
      <c r="Y84" s="428">
        <f t="shared" si="12"/>
        <v>0</v>
      </c>
    </row>
    <row r="85" spans="1:25" s="110" customFormat="1" ht="37.5">
      <c r="A85" s="40"/>
      <c r="B85" s="87" t="s">
        <v>49</v>
      </c>
      <c r="C85" s="257"/>
      <c r="D85" s="257"/>
      <c r="E85" s="257"/>
      <c r="F85" s="257"/>
      <c r="G85" s="392"/>
      <c r="H85" s="76"/>
      <c r="I85" s="1" t="s">
        <v>77</v>
      </c>
      <c r="J85" s="1"/>
      <c r="K85" s="1"/>
      <c r="L85" s="4"/>
      <c r="M85" s="8"/>
      <c r="N85" s="4"/>
      <c r="O85" s="33"/>
      <c r="P85" s="23"/>
      <c r="Q85" s="25"/>
      <c r="R85" s="233">
        <f t="shared" si="10"/>
        <v>0</v>
      </c>
      <c r="S85" s="22">
        <f t="shared" si="9"/>
        <v>0</v>
      </c>
      <c r="T85" s="163"/>
      <c r="U85" s="163"/>
      <c r="V85" s="204"/>
      <c r="W85" s="163"/>
      <c r="X85" s="97"/>
      <c r="Y85" s="428">
        <f t="shared" si="12"/>
        <v>0</v>
      </c>
    </row>
    <row r="86" spans="1:25" s="134" customFormat="1" ht="37.5">
      <c r="A86" s="70">
        <v>7</v>
      </c>
      <c r="B86" s="382" t="s">
        <v>49</v>
      </c>
      <c r="C86" s="277">
        <v>300000</v>
      </c>
      <c r="D86" s="277"/>
      <c r="E86" s="72">
        <f>SUM(E70:E85)</f>
        <v>200000</v>
      </c>
      <c r="F86" s="72"/>
      <c r="G86" s="72">
        <f>SUM(G70:G85)</f>
        <v>300000</v>
      </c>
      <c r="H86" s="285"/>
      <c r="I86" s="64" t="s">
        <v>77</v>
      </c>
      <c r="J86" s="64"/>
      <c r="K86" s="64"/>
      <c r="L86" s="300"/>
      <c r="M86" s="73"/>
      <c r="N86" s="73"/>
      <c r="O86" s="73"/>
      <c r="P86" s="72">
        <f>SUM(P70:P85)</f>
        <v>243000</v>
      </c>
      <c r="Q86" s="72">
        <f aca="true" t="shared" si="13" ref="Q86:W86">SUM(Q70:Q85)</f>
        <v>57000</v>
      </c>
      <c r="R86" s="72">
        <f t="shared" si="13"/>
        <v>300000</v>
      </c>
      <c r="S86" s="72">
        <f t="shared" si="13"/>
        <v>20000</v>
      </c>
      <c r="T86" s="72">
        <f t="shared" si="13"/>
        <v>20000</v>
      </c>
      <c r="U86" s="72">
        <f t="shared" si="13"/>
        <v>0</v>
      </c>
      <c r="V86" s="72">
        <f t="shared" si="13"/>
        <v>43710</v>
      </c>
      <c r="W86" s="72">
        <f t="shared" si="13"/>
        <v>0</v>
      </c>
      <c r="X86" s="185"/>
      <c r="Y86" s="428">
        <f t="shared" si="12"/>
        <v>0</v>
      </c>
    </row>
    <row r="87" spans="1:25" s="110" customFormat="1" ht="56.25">
      <c r="A87" s="40"/>
      <c r="B87" s="87" t="s">
        <v>50</v>
      </c>
      <c r="C87" s="257"/>
      <c r="D87" s="257"/>
      <c r="E87" s="257"/>
      <c r="F87" s="257"/>
      <c r="G87" s="392">
        <v>50000</v>
      </c>
      <c r="H87" s="76" t="s">
        <v>234</v>
      </c>
      <c r="I87" s="1" t="s">
        <v>77</v>
      </c>
      <c r="J87" s="429" t="s">
        <v>400</v>
      </c>
      <c r="K87" s="1"/>
      <c r="L87" s="358" t="s">
        <v>265</v>
      </c>
      <c r="M87" s="169" t="s">
        <v>230</v>
      </c>
      <c r="N87" s="4">
        <v>1020</v>
      </c>
      <c r="O87" s="33">
        <v>3110</v>
      </c>
      <c r="P87" s="14"/>
      <c r="Q87" s="23">
        <v>50000</v>
      </c>
      <c r="R87" s="233">
        <f t="shared" si="10"/>
        <v>50000</v>
      </c>
      <c r="S87" s="22">
        <f t="shared" si="9"/>
        <v>0</v>
      </c>
      <c r="T87" s="163"/>
      <c r="U87" s="163"/>
      <c r="V87" s="204"/>
      <c r="W87" s="22"/>
      <c r="X87" s="97"/>
      <c r="Y87" s="428">
        <f t="shared" si="12"/>
        <v>0</v>
      </c>
    </row>
    <row r="88" spans="1:25" s="110" customFormat="1" ht="56.25">
      <c r="A88" s="40"/>
      <c r="B88" s="63" t="s">
        <v>50</v>
      </c>
      <c r="C88" s="254"/>
      <c r="D88" s="254"/>
      <c r="E88" s="254"/>
      <c r="F88" s="254"/>
      <c r="G88" s="392">
        <v>50000</v>
      </c>
      <c r="H88" s="76" t="s">
        <v>120</v>
      </c>
      <c r="I88" s="1" t="s">
        <v>77</v>
      </c>
      <c r="J88" s="429" t="s">
        <v>400</v>
      </c>
      <c r="K88" s="1"/>
      <c r="L88" s="358" t="s">
        <v>265</v>
      </c>
      <c r="M88" s="169" t="s">
        <v>230</v>
      </c>
      <c r="N88" s="323">
        <v>1020</v>
      </c>
      <c r="O88" s="28" t="s">
        <v>267</v>
      </c>
      <c r="P88" s="21">
        <v>50000</v>
      </c>
      <c r="Q88" s="21"/>
      <c r="R88" s="233">
        <f t="shared" si="10"/>
        <v>50000</v>
      </c>
      <c r="S88" s="22">
        <f t="shared" si="9"/>
        <v>0</v>
      </c>
      <c r="T88" s="20"/>
      <c r="U88" s="20"/>
      <c r="V88" s="205"/>
      <c r="W88" s="16"/>
      <c r="X88" s="174"/>
      <c r="Y88" s="428">
        <f t="shared" si="12"/>
        <v>0</v>
      </c>
    </row>
    <row r="89" spans="1:25" s="110" customFormat="1" ht="37.5">
      <c r="A89" s="40"/>
      <c r="B89" s="63" t="s">
        <v>50</v>
      </c>
      <c r="C89" s="254"/>
      <c r="D89" s="254"/>
      <c r="E89" s="254"/>
      <c r="F89" s="254"/>
      <c r="G89" s="392">
        <v>50000</v>
      </c>
      <c r="H89" s="42" t="s">
        <v>121</v>
      </c>
      <c r="I89" s="1" t="s">
        <v>77</v>
      </c>
      <c r="J89" s="1" t="s">
        <v>410</v>
      </c>
      <c r="K89" s="1"/>
      <c r="L89" s="364" t="s">
        <v>277</v>
      </c>
      <c r="M89" s="8" t="s">
        <v>278</v>
      </c>
      <c r="N89" s="323">
        <v>2111</v>
      </c>
      <c r="O89" s="11">
        <v>3210</v>
      </c>
      <c r="P89" s="21"/>
      <c r="Q89" s="21">
        <v>50000</v>
      </c>
      <c r="R89" s="233">
        <f t="shared" si="10"/>
        <v>50000</v>
      </c>
      <c r="S89" s="22">
        <f t="shared" si="9"/>
        <v>0</v>
      </c>
      <c r="T89" s="20"/>
      <c r="U89" s="20"/>
      <c r="V89" s="205"/>
      <c r="W89" s="16"/>
      <c r="X89" s="174"/>
      <c r="Y89" s="428">
        <f t="shared" si="12"/>
        <v>0</v>
      </c>
    </row>
    <row r="90" spans="1:25" s="110" customFormat="1" ht="37.5">
      <c r="A90" s="40"/>
      <c r="B90" s="63" t="s">
        <v>50</v>
      </c>
      <c r="C90" s="254"/>
      <c r="D90" s="254"/>
      <c r="E90" s="254"/>
      <c r="F90" s="254"/>
      <c r="G90" s="392">
        <v>50000</v>
      </c>
      <c r="H90" s="42" t="s">
        <v>122</v>
      </c>
      <c r="I90" s="1" t="s">
        <v>77</v>
      </c>
      <c r="J90" s="1" t="s">
        <v>410</v>
      </c>
      <c r="K90" s="1"/>
      <c r="L90" s="364" t="s">
        <v>277</v>
      </c>
      <c r="M90" s="8" t="s">
        <v>278</v>
      </c>
      <c r="N90" s="323">
        <v>2010</v>
      </c>
      <c r="O90" s="11">
        <v>3210</v>
      </c>
      <c r="P90" s="21"/>
      <c r="Q90" s="21">
        <v>50000</v>
      </c>
      <c r="R90" s="233">
        <f t="shared" si="10"/>
        <v>50000</v>
      </c>
      <c r="S90" s="22">
        <f t="shared" si="9"/>
        <v>0</v>
      </c>
      <c r="T90" s="20"/>
      <c r="U90" s="20"/>
      <c r="V90" s="205"/>
      <c r="W90" s="16"/>
      <c r="X90" s="174"/>
      <c r="Y90" s="428">
        <f t="shared" si="12"/>
        <v>0</v>
      </c>
    </row>
    <row r="91" spans="1:25" s="110" customFormat="1" ht="47.25">
      <c r="A91" s="40"/>
      <c r="B91" s="63" t="s">
        <v>50</v>
      </c>
      <c r="C91" s="254"/>
      <c r="D91" s="254"/>
      <c r="E91" s="254"/>
      <c r="F91" s="254"/>
      <c r="G91" s="392">
        <v>20000</v>
      </c>
      <c r="H91" s="42" t="s">
        <v>123</v>
      </c>
      <c r="I91" s="1" t="s">
        <v>77</v>
      </c>
      <c r="J91" s="1" t="s">
        <v>236</v>
      </c>
      <c r="K91" s="1"/>
      <c r="L91" s="4">
        <v>10</v>
      </c>
      <c r="M91" s="74" t="s">
        <v>235</v>
      </c>
      <c r="N91" s="10">
        <v>1100</v>
      </c>
      <c r="O91" s="11">
        <v>3110</v>
      </c>
      <c r="P91" s="21"/>
      <c r="Q91" s="21">
        <v>20000</v>
      </c>
      <c r="R91" s="233">
        <f t="shared" si="10"/>
        <v>20000</v>
      </c>
      <c r="S91" s="22">
        <f t="shared" si="9"/>
        <v>0</v>
      </c>
      <c r="T91" s="20"/>
      <c r="U91" s="20"/>
      <c r="V91" s="205"/>
      <c r="W91" s="16"/>
      <c r="X91" s="174"/>
      <c r="Y91" s="428">
        <f t="shared" si="12"/>
        <v>0</v>
      </c>
    </row>
    <row r="92" spans="1:25" s="110" customFormat="1" ht="75">
      <c r="A92" s="40"/>
      <c r="B92" s="63" t="s">
        <v>50</v>
      </c>
      <c r="C92" s="254"/>
      <c r="D92" s="254"/>
      <c r="E92" s="254"/>
      <c r="F92" s="254"/>
      <c r="G92" s="628">
        <v>20000</v>
      </c>
      <c r="H92" s="42" t="s">
        <v>124</v>
      </c>
      <c r="I92" s="1" t="s">
        <v>77</v>
      </c>
      <c r="J92" s="1" t="s">
        <v>236</v>
      </c>
      <c r="K92" s="1"/>
      <c r="L92" s="4">
        <v>10</v>
      </c>
      <c r="M92" s="74" t="s">
        <v>235</v>
      </c>
      <c r="N92" s="10">
        <v>4030</v>
      </c>
      <c r="O92" s="11">
        <v>2210</v>
      </c>
      <c r="P92" s="21">
        <v>11000</v>
      </c>
      <c r="Q92" s="21"/>
      <c r="R92" s="233">
        <f t="shared" si="10"/>
        <v>11000</v>
      </c>
      <c r="S92" s="22">
        <f t="shared" si="9"/>
        <v>0</v>
      </c>
      <c r="T92" s="20"/>
      <c r="U92" s="20"/>
      <c r="V92" s="205"/>
      <c r="W92" s="16"/>
      <c r="X92" s="174"/>
      <c r="Y92" s="428">
        <f t="shared" si="12"/>
        <v>-9000</v>
      </c>
    </row>
    <row r="93" spans="1:25" s="110" customFormat="1" ht="75">
      <c r="A93" s="40"/>
      <c r="B93" s="87" t="s">
        <v>50</v>
      </c>
      <c r="C93" s="257"/>
      <c r="D93" s="257"/>
      <c r="E93" s="257"/>
      <c r="F93" s="257"/>
      <c r="G93" s="629"/>
      <c r="H93" s="42" t="s">
        <v>124</v>
      </c>
      <c r="I93" s="1" t="s">
        <v>77</v>
      </c>
      <c r="J93" s="1" t="s">
        <v>237</v>
      </c>
      <c r="K93" s="1"/>
      <c r="L93" s="4">
        <v>10</v>
      </c>
      <c r="M93" s="74" t="s">
        <v>235</v>
      </c>
      <c r="N93" s="10">
        <v>4030</v>
      </c>
      <c r="O93" s="11">
        <v>3110</v>
      </c>
      <c r="P93" s="23"/>
      <c r="Q93" s="23">
        <v>9000</v>
      </c>
      <c r="R93" s="233">
        <f>+P93+Q93</f>
        <v>9000</v>
      </c>
      <c r="S93" s="22">
        <f>T93+U93</f>
        <v>0</v>
      </c>
      <c r="T93" s="163"/>
      <c r="U93" s="163"/>
      <c r="V93" s="204"/>
      <c r="W93" s="22"/>
      <c r="X93" s="97"/>
      <c r="Y93" s="428">
        <f t="shared" si="12"/>
        <v>9000</v>
      </c>
    </row>
    <row r="94" spans="1:25" s="110" customFormat="1" ht="75">
      <c r="A94" s="40"/>
      <c r="B94" s="88" t="s">
        <v>50</v>
      </c>
      <c r="C94" s="258"/>
      <c r="D94" s="258"/>
      <c r="E94" s="258"/>
      <c r="F94" s="258"/>
      <c r="G94" s="628">
        <v>10000</v>
      </c>
      <c r="H94" s="42" t="s">
        <v>125</v>
      </c>
      <c r="I94" s="1" t="s">
        <v>77</v>
      </c>
      <c r="J94" s="1" t="s">
        <v>236</v>
      </c>
      <c r="K94" s="1"/>
      <c r="L94" s="4">
        <v>10</v>
      </c>
      <c r="M94" s="74" t="s">
        <v>235</v>
      </c>
      <c r="N94" s="10">
        <v>4030</v>
      </c>
      <c r="O94" s="11">
        <v>2210</v>
      </c>
      <c r="P94" s="21">
        <v>2000</v>
      </c>
      <c r="Q94" s="21"/>
      <c r="R94" s="233">
        <f t="shared" si="10"/>
        <v>2000</v>
      </c>
      <c r="S94" s="22">
        <f t="shared" si="9"/>
        <v>0</v>
      </c>
      <c r="T94" s="207"/>
      <c r="U94" s="207"/>
      <c r="V94" s="208"/>
      <c r="W94" s="209"/>
      <c r="X94" s="176"/>
      <c r="Y94" s="428">
        <f t="shared" si="12"/>
        <v>-8000</v>
      </c>
    </row>
    <row r="95" spans="1:25" s="110" customFormat="1" ht="75">
      <c r="A95" s="40"/>
      <c r="B95" s="63" t="s">
        <v>50</v>
      </c>
      <c r="C95" s="254"/>
      <c r="D95" s="254"/>
      <c r="E95" s="254"/>
      <c r="F95" s="254"/>
      <c r="G95" s="629"/>
      <c r="H95" s="42" t="s">
        <v>125</v>
      </c>
      <c r="I95" s="1" t="s">
        <v>77</v>
      </c>
      <c r="J95" s="1" t="s">
        <v>237</v>
      </c>
      <c r="K95" s="1"/>
      <c r="L95" s="4">
        <v>10</v>
      </c>
      <c r="M95" s="74" t="s">
        <v>235</v>
      </c>
      <c r="N95" s="10">
        <v>4030</v>
      </c>
      <c r="O95" s="11">
        <v>3110</v>
      </c>
      <c r="P95" s="21"/>
      <c r="Q95" s="21">
        <v>8000</v>
      </c>
      <c r="R95" s="233">
        <f t="shared" si="10"/>
        <v>8000</v>
      </c>
      <c r="S95" s="22">
        <f t="shared" si="9"/>
        <v>0</v>
      </c>
      <c r="T95" s="20"/>
      <c r="U95" s="20"/>
      <c r="V95" s="205"/>
      <c r="W95" s="16"/>
      <c r="X95" s="174"/>
      <c r="Y95" s="428">
        <f t="shared" si="12"/>
        <v>8000</v>
      </c>
    </row>
    <row r="96" spans="1:25" s="134" customFormat="1" ht="37.5">
      <c r="A96" s="70">
        <v>8</v>
      </c>
      <c r="B96" s="412" t="s">
        <v>50</v>
      </c>
      <c r="C96" s="415">
        <f>50000+50000+50000+50000+20000+20000+10000</f>
        <v>250000</v>
      </c>
      <c r="D96" s="415"/>
      <c r="E96" s="384">
        <f>SUM(E87:E95)</f>
        <v>0</v>
      </c>
      <c r="F96" s="415"/>
      <c r="G96" s="384">
        <f>SUM(G87:G95)</f>
        <v>250000</v>
      </c>
      <c r="H96" s="422"/>
      <c r="I96" s="64" t="s">
        <v>77</v>
      </c>
      <c r="J96" s="64"/>
      <c r="K96" s="64"/>
      <c r="L96" s="300"/>
      <c r="M96" s="12"/>
      <c r="N96" s="12"/>
      <c r="O96" s="12"/>
      <c r="P96" s="18">
        <f aca="true" t="shared" si="14" ref="P96:W96">SUM(P87:P95)</f>
        <v>63000</v>
      </c>
      <c r="Q96" s="18">
        <f t="shared" si="14"/>
        <v>187000</v>
      </c>
      <c r="R96" s="18">
        <f t="shared" si="14"/>
        <v>250000</v>
      </c>
      <c r="S96" s="18">
        <f t="shared" si="14"/>
        <v>0</v>
      </c>
      <c r="T96" s="18">
        <f t="shared" si="14"/>
        <v>0</v>
      </c>
      <c r="U96" s="18">
        <f t="shared" si="14"/>
        <v>0</v>
      </c>
      <c r="V96" s="18">
        <f t="shared" si="14"/>
        <v>0</v>
      </c>
      <c r="W96" s="18">
        <f t="shared" si="14"/>
        <v>0</v>
      </c>
      <c r="X96" s="173"/>
      <c r="Y96" s="428">
        <f t="shared" si="12"/>
        <v>0</v>
      </c>
    </row>
    <row r="97" spans="1:25" s="110" customFormat="1" ht="37.5">
      <c r="A97" s="40"/>
      <c r="B97" s="63" t="s">
        <v>52</v>
      </c>
      <c r="C97" s="254"/>
      <c r="D97" s="254"/>
      <c r="E97" s="443">
        <v>10000</v>
      </c>
      <c r="F97" s="443"/>
      <c r="G97" s="392"/>
      <c r="H97" s="41" t="s">
        <v>154</v>
      </c>
      <c r="I97" s="94" t="s">
        <v>25</v>
      </c>
      <c r="J97" s="1"/>
      <c r="K97" s="1"/>
      <c r="L97" s="373"/>
      <c r="M97" s="374"/>
      <c r="N97" s="10"/>
      <c r="O97" s="28"/>
      <c r="P97" s="17"/>
      <c r="Q97" s="17"/>
      <c r="R97" s="233">
        <f t="shared" si="10"/>
        <v>0</v>
      </c>
      <c r="S97" s="22">
        <f t="shared" si="9"/>
        <v>0</v>
      </c>
      <c r="T97" s="16"/>
      <c r="U97" s="20"/>
      <c r="V97" s="205"/>
      <c r="W97" s="16"/>
      <c r="X97" s="174"/>
      <c r="Y97" s="428">
        <f t="shared" si="12"/>
        <v>0</v>
      </c>
    </row>
    <row r="98" spans="1:25" s="110" customFormat="1" ht="37.5">
      <c r="A98" s="40"/>
      <c r="B98" s="63" t="s">
        <v>52</v>
      </c>
      <c r="C98" s="254"/>
      <c r="D98" s="254"/>
      <c r="E98" s="443">
        <v>20000</v>
      </c>
      <c r="F98" s="443"/>
      <c r="G98" s="392"/>
      <c r="H98" s="41" t="s">
        <v>155</v>
      </c>
      <c r="I98" s="94" t="s">
        <v>25</v>
      </c>
      <c r="J98" s="1"/>
      <c r="K98" s="1"/>
      <c r="L98" s="373"/>
      <c r="M98" s="374"/>
      <c r="N98" s="323"/>
      <c r="O98" s="11"/>
      <c r="P98" s="17"/>
      <c r="Q98" s="17"/>
      <c r="R98" s="233">
        <f t="shared" si="10"/>
        <v>0</v>
      </c>
      <c r="S98" s="22">
        <f t="shared" si="9"/>
        <v>0</v>
      </c>
      <c r="T98" s="16"/>
      <c r="U98" s="20"/>
      <c r="V98" s="205"/>
      <c r="W98" s="16"/>
      <c r="X98" s="174"/>
      <c r="Y98" s="428">
        <f t="shared" si="12"/>
        <v>0</v>
      </c>
    </row>
    <row r="99" spans="1:25" s="110" customFormat="1" ht="37.5">
      <c r="A99" s="40"/>
      <c r="B99" s="63" t="s">
        <v>52</v>
      </c>
      <c r="C99" s="254"/>
      <c r="D99" s="254"/>
      <c r="E99" s="443">
        <v>20000</v>
      </c>
      <c r="F99" s="443"/>
      <c r="G99" s="392"/>
      <c r="H99" s="41" t="s">
        <v>156</v>
      </c>
      <c r="I99" s="94" t="s">
        <v>25</v>
      </c>
      <c r="J99" s="1"/>
      <c r="K99" s="1"/>
      <c r="L99" s="373"/>
      <c r="M99" s="374"/>
      <c r="N99" s="4"/>
      <c r="O99" s="33"/>
      <c r="P99" s="14"/>
      <c r="Q99" s="14"/>
      <c r="R99" s="233">
        <f t="shared" si="10"/>
        <v>0</v>
      </c>
      <c r="S99" s="22">
        <f>T99+U99</f>
        <v>0</v>
      </c>
      <c r="T99" s="22"/>
      <c r="U99" s="20"/>
      <c r="V99" s="205"/>
      <c r="W99" s="16"/>
      <c r="X99" s="174"/>
      <c r="Y99" s="428">
        <f t="shared" si="12"/>
        <v>0</v>
      </c>
    </row>
    <row r="100" spans="1:25" s="110" customFormat="1" ht="37.5">
      <c r="A100" s="40"/>
      <c r="B100" s="63" t="s">
        <v>52</v>
      </c>
      <c r="C100" s="254"/>
      <c r="D100" s="254"/>
      <c r="E100" s="443">
        <v>15000</v>
      </c>
      <c r="F100" s="443"/>
      <c r="G100" s="392"/>
      <c r="H100" s="41" t="s">
        <v>157</v>
      </c>
      <c r="I100" s="94" t="s">
        <v>25</v>
      </c>
      <c r="J100" s="1"/>
      <c r="K100" s="1"/>
      <c r="L100" s="373"/>
      <c r="M100" s="374"/>
      <c r="N100" s="10"/>
      <c r="O100" s="11"/>
      <c r="P100" s="21"/>
      <c r="Q100" s="17"/>
      <c r="R100" s="233">
        <f t="shared" si="10"/>
        <v>0</v>
      </c>
      <c r="S100" s="22">
        <f t="shared" si="9"/>
        <v>0</v>
      </c>
      <c r="T100" s="16"/>
      <c r="U100" s="20"/>
      <c r="V100" s="205"/>
      <c r="W100" s="16"/>
      <c r="X100" s="174"/>
      <c r="Y100" s="428">
        <f t="shared" si="12"/>
        <v>0</v>
      </c>
    </row>
    <row r="101" spans="1:25" s="110" customFormat="1" ht="37.5">
      <c r="A101" s="40"/>
      <c r="B101" s="63" t="s">
        <v>52</v>
      </c>
      <c r="C101" s="254"/>
      <c r="D101" s="254"/>
      <c r="E101" s="443">
        <v>30000</v>
      </c>
      <c r="F101" s="443"/>
      <c r="G101" s="392"/>
      <c r="H101" s="41" t="s">
        <v>158</v>
      </c>
      <c r="I101" s="94" t="s">
        <v>25</v>
      </c>
      <c r="J101" s="1"/>
      <c r="K101" s="1"/>
      <c r="L101" s="373"/>
      <c r="M101" s="374"/>
      <c r="N101" s="10"/>
      <c r="O101" s="11"/>
      <c r="P101" s="21"/>
      <c r="Q101" s="17"/>
      <c r="R101" s="233">
        <f t="shared" si="10"/>
        <v>0</v>
      </c>
      <c r="S101" s="22">
        <f t="shared" si="9"/>
        <v>0</v>
      </c>
      <c r="T101" s="16"/>
      <c r="U101" s="20"/>
      <c r="V101" s="205"/>
      <c r="W101" s="16"/>
      <c r="X101" s="174"/>
      <c r="Y101" s="428">
        <f t="shared" si="12"/>
        <v>0</v>
      </c>
    </row>
    <row r="102" spans="1:25" s="110" customFormat="1" ht="37.5">
      <c r="A102" s="40"/>
      <c r="B102" s="63" t="s">
        <v>52</v>
      </c>
      <c r="C102" s="254"/>
      <c r="D102" s="254"/>
      <c r="E102" s="451">
        <v>195000</v>
      </c>
      <c r="F102" s="451"/>
      <c r="G102" s="395"/>
      <c r="H102" s="41" t="s">
        <v>159</v>
      </c>
      <c r="I102" s="94" t="s">
        <v>25</v>
      </c>
      <c r="J102" s="1"/>
      <c r="K102" s="1"/>
      <c r="L102" s="375"/>
      <c r="M102" s="181"/>
      <c r="N102" s="10"/>
      <c r="O102" s="11"/>
      <c r="P102" s="21"/>
      <c r="Q102" s="17"/>
      <c r="R102" s="233">
        <f t="shared" si="10"/>
        <v>0</v>
      </c>
      <c r="S102" s="22">
        <f t="shared" si="9"/>
        <v>0</v>
      </c>
      <c r="T102" s="16"/>
      <c r="U102" s="20"/>
      <c r="V102" s="205"/>
      <c r="W102" s="16"/>
      <c r="X102" s="174"/>
      <c r="Y102" s="428">
        <f t="shared" si="12"/>
        <v>0</v>
      </c>
    </row>
    <row r="103" spans="1:25" s="110" customFormat="1" ht="37.5">
      <c r="A103" s="40"/>
      <c r="B103" s="63" t="s">
        <v>52</v>
      </c>
      <c r="C103" s="254"/>
      <c r="D103" s="254"/>
      <c r="E103" s="443">
        <v>20000</v>
      </c>
      <c r="F103" s="443"/>
      <c r="G103" s="392"/>
      <c r="H103" s="45" t="s">
        <v>160</v>
      </c>
      <c r="I103" s="94" t="s">
        <v>25</v>
      </c>
      <c r="J103" s="1"/>
      <c r="K103" s="1"/>
      <c r="L103" s="373"/>
      <c r="M103" s="374"/>
      <c r="N103" s="10"/>
      <c r="O103" s="322"/>
      <c r="P103" s="21"/>
      <c r="Q103" s="17"/>
      <c r="R103" s="233">
        <f t="shared" si="10"/>
        <v>0</v>
      </c>
      <c r="S103" s="22">
        <f t="shared" si="9"/>
        <v>0</v>
      </c>
      <c r="T103" s="16"/>
      <c r="U103" s="20"/>
      <c r="V103" s="205"/>
      <c r="W103" s="16"/>
      <c r="X103" s="174"/>
      <c r="Y103" s="428">
        <f t="shared" si="12"/>
        <v>0</v>
      </c>
    </row>
    <row r="104" spans="1:25" s="110" customFormat="1" ht="37.5">
      <c r="A104" s="40"/>
      <c r="B104" s="63" t="s">
        <v>52</v>
      </c>
      <c r="C104" s="254"/>
      <c r="D104" s="254"/>
      <c r="E104" s="443">
        <v>15000</v>
      </c>
      <c r="F104" s="443"/>
      <c r="G104" s="392"/>
      <c r="H104" s="45" t="s">
        <v>161</v>
      </c>
      <c r="I104" s="94" t="s">
        <v>25</v>
      </c>
      <c r="J104" s="1"/>
      <c r="K104" s="1"/>
      <c r="L104" s="373"/>
      <c r="M104" s="374"/>
      <c r="N104" s="10"/>
      <c r="O104" s="33"/>
      <c r="P104" s="21"/>
      <c r="Q104" s="17"/>
      <c r="R104" s="233">
        <f t="shared" si="10"/>
        <v>0</v>
      </c>
      <c r="S104" s="22">
        <f t="shared" si="9"/>
        <v>0</v>
      </c>
      <c r="T104" s="16"/>
      <c r="U104" s="20"/>
      <c r="V104" s="205"/>
      <c r="W104" s="16"/>
      <c r="X104" s="174"/>
      <c r="Y104" s="428">
        <f t="shared" si="12"/>
        <v>0</v>
      </c>
    </row>
    <row r="105" spans="1:25" s="110" customFormat="1" ht="37.5">
      <c r="A105" s="40"/>
      <c r="B105" s="63" t="s">
        <v>52</v>
      </c>
      <c r="C105" s="254"/>
      <c r="D105" s="254"/>
      <c r="E105" s="443">
        <v>15000</v>
      </c>
      <c r="F105" s="443"/>
      <c r="G105" s="392"/>
      <c r="H105" s="45" t="s">
        <v>162</v>
      </c>
      <c r="I105" s="94" t="s">
        <v>25</v>
      </c>
      <c r="J105" s="1"/>
      <c r="K105" s="1"/>
      <c r="L105" s="373"/>
      <c r="M105" s="374"/>
      <c r="N105" s="10"/>
      <c r="O105" s="33"/>
      <c r="P105" s="21"/>
      <c r="Q105" s="17"/>
      <c r="R105" s="233">
        <f t="shared" si="10"/>
        <v>0</v>
      </c>
      <c r="S105" s="22">
        <f t="shared" si="9"/>
        <v>0</v>
      </c>
      <c r="T105" s="16"/>
      <c r="U105" s="20"/>
      <c r="V105" s="205"/>
      <c r="W105" s="16"/>
      <c r="X105" s="174"/>
      <c r="Y105" s="428">
        <f t="shared" si="12"/>
        <v>0</v>
      </c>
    </row>
    <row r="106" spans="1:25" s="110" customFormat="1" ht="37.5">
      <c r="A106" s="40"/>
      <c r="B106" s="63" t="s">
        <v>52</v>
      </c>
      <c r="C106" s="254"/>
      <c r="D106" s="254"/>
      <c r="E106" s="443">
        <v>20000</v>
      </c>
      <c r="F106" s="443"/>
      <c r="G106" s="392"/>
      <c r="H106" s="45" t="s">
        <v>163</v>
      </c>
      <c r="I106" s="94" t="s">
        <v>25</v>
      </c>
      <c r="J106" s="1"/>
      <c r="K106" s="1"/>
      <c r="L106" s="373"/>
      <c r="M106" s="374"/>
      <c r="N106" s="10"/>
      <c r="O106" s="322"/>
      <c r="P106" s="21"/>
      <c r="Q106" s="17"/>
      <c r="R106" s="233">
        <f t="shared" si="10"/>
        <v>0</v>
      </c>
      <c r="S106" s="22">
        <f t="shared" si="9"/>
        <v>0</v>
      </c>
      <c r="T106" s="16"/>
      <c r="U106" s="20"/>
      <c r="V106" s="205"/>
      <c r="W106" s="16"/>
      <c r="X106" s="174"/>
      <c r="Y106" s="428">
        <f t="shared" si="12"/>
        <v>0</v>
      </c>
    </row>
    <row r="107" spans="1:25" s="110" customFormat="1" ht="37.5">
      <c r="A107" s="40"/>
      <c r="B107" s="63" t="s">
        <v>52</v>
      </c>
      <c r="C107" s="254"/>
      <c r="D107" s="254"/>
      <c r="E107" s="443">
        <v>30000</v>
      </c>
      <c r="F107" s="443"/>
      <c r="G107" s="392"/>
      <c r="H107" s="41" t="s">
        <v>165</v>
      </c>
      <c r="I107" s="94" t="s">
        <v>25</v>
      </c>
      <c r="J107" s="1"/>
      <c r="K107" s="1"/>
      <c r="L107" s="364"/>
      <c r="M107" s="8"/>
      <c r="N107" s="36"/>
      <c r="O107" s="36"/>
      <c r="P107" s="21"/>
      <c r="Q107" s="17"/>
      <c r="R107" s="233">
        <f t="shared" si="10"/>
        <v>0</v>
      </c>
      <c r="S107" s="22">
        <f t="shared" si="9"/>
        <v>0</v>
      </c>
      <c r="T107" s="16"/>
      <c r="U107" s="20"/>
      <c r="V107" s="205"/>
      <c r="W107" s="16"/>
      <c r="X107" s="174"/>
      <c r="Y107" s="428">
        <f t="shared" si="12"/>
        <v>0</v>
      </c>
    </row>
    <row r="108" spans="1:25" s="110" customFormat="1" ht="37.5">
      <c r="A108" s="40"/>
      <c r="B108" s="63" t="s">
        <v>52</v>
      </c>
      <c r="C108" s="254"/>
      <c r="D108" s="254"/>
      <c r="E108" s="443">
        <v>20000</v>
      </c>
      <c r="F108" s="443"/>
      <c r="G108" s="392"/>
      <c r="H108" s="41" t="s">
        <v>164</v>
      </c>
      <c r="I108" s="94" t="s">
        <v>25</v>
      </c>
      <c r="J108" s="1"/>
      <c r="K108" s="1"/>
      <c r="L108" s="364"/>
      <c r="M108" s="34"/>
      <c r="N108" s="10"/>
      <c r="O108" s="11"/>
      <c r="P108" s="21"/>
      <c r="Q108" s="17"/>
      <c r="R108" s="233">
        <f t="shared" si="10"/>
        <v>0</v>
      </c>
      <c r="S108" s="22">
        <f t="shared" si="9"/>
        <v>0</v>
      </c>
      <c r="T108" s="16"/>
      <c r="U108" s="20"/>
      <c r="V108" s="205"/>
      <c r="W108" s="16"/>
      <c r="X108" s="174"/>
      <c r="Y108" s="428">
        <f t="shared" si="12"/>
        <v>0</v>
      </c>
    </row>
    <row r="109" spans="1:25" s="110" customFormat="1" ht="37.5">
      <c r="A109" s="40"/>
      <c r="B109" s="63" t="s">
        <v>52</v>
      </c>
      <c r="C109" s="254"/>
      <c r="D109" s="254"/>
      <c r="E109" s="451">
        <v>50000</v>
      </c>
      <c r="F109" s="451"/>
      <c r="G109" s="392"/>
      <c r="H109" s="41" t="s">
        <v>166</v>
      </c>
      <c r="I109" s="94" t="s">
        <v>25</v>
      </c>
      <c r="J109" s="1"/>
      <c r="K109" s="1"/>
      <c r="L109" s="4"/>
      <c r="M109" s="34"/>
      <c r="N109" s="10"/>
      <c r="O109" s="11"/>
      <c r="P109" s="21"/>
      <c r="Q109" s="17"/>
      <c r="R109" s="233"/>
      <c r="S109" s="22"/>
      <c r="T109" s="16"/>
      <c r="U109" s="20"/>
      <c r="V109" s="205"/>
      <c r="W109" s="16"/>
      <c r="X109" s="174"/>
      <c r="Y109" s="428">
        <f t="shared" si="12"/>
        <v>0</v>
      </c>
    </row>
    <row r="110" spans="1:25" s="110" customFormat="1" ht="37.5">
      <c r="A110" s="40"/>
      <c r="B110" s="63" t="s">
        <v>52</v>
      </c>
      <c r="C110" s="254"/>
      <c r="D110" s="254"/>
      <c r="E110" s="443">
        <v>20000</v>
      </c>
      <c r="F110" s="443"/>
      <c r="G110" s="392"/>
      <c r="H110" s="630" t="s">
        <v>167</v>
      </c>
      <c r="I110" s="94" t="s">
        <v>25</v>
      </c>
      <c r="J110" s="1"/>
      <c r="K110" s="1"/>
      <c r="L110" s="4"/>
      <c r="M110" s="284"/>
      <c r="N110" s="4"/>
      <c r="O110" s="11"/>
      <c r="P110" s="21"/>
      <c r="Q110" s="17"/>
      <c r="R110" s="233">
        <f t="shared" si="10"/>
        <v>0</v>
      </c>
      <c r="S110" s="22"/>
      <c r="T110" s="16"/>
      <c r="U110" s="20"/>
      <c r="V110" s="205"/>
      <c r="W110" s="16"/>
      <c r="X110" s="174"/>
      <c r="Y110" s="428">
        <f t="shared" si="12"/>
        <v>0</v>
      </c>
    </row>
    <row r="111" spans="1:25" s="110" customFormat="1" ht="37.5">
      <c r="A111" s="40"/>
      <c r="B111" s="63" t="s">
        <v>52</v>
      </c>
      <c r="C111" s="254"/>
      <c r="D111" s="254"/>
      <c r="E111" s="443"/>
      <c r="F111" s="443"/>
      <c r="G111" s="392"/>
      <c r="H111" s="631"/>
      <c r="I111" s="94" t="s">
        <v>25</v>
      </c>
      <c r="J111" s="1"/>
      <c r="K111" s="1"/>
      <c r="L111" s="4"/>
      <c r="M111" s="284"/>
      <c r="N111" s="10"/>
      <c r="O111" s="11"/>
      <c r="P111" s="21"/>
      <c r="Q111" s="17"/>
      <c r="R111" s="233">
        <f t="shared" si="10"/>
        <v>0</v>
      </c>
      <c r="S111" s="22"/>
      <c r="T111" s="16"/>
      <c r="U111" s="20"/>
      <c r="V111" s="205"/>
      <c r="W111" s="16"/>
      <c r="X111" s="174"/>
      <c r="Y111" s="428">
        <f t="shared" si="12"/>
        <v>0</v>
      </c>
    </row>
    <row r="112" spans="1:25" s="110" customFormat="1" ht="57" thickBot="1">
      <c r="A112" s="40"/>
      <c r="B112" s="63" t="s">
        <v>52</v>
      </c>
      <c r="C112" s="254"/>
      <c r="D112" s="254"/>
      <c r="E112" s="459">
        <v>20000</v>
      </c>
      <c r="F112" s="467"/>
      <c r="G112" s="457"/>
      <c r="H112" s="458" t="s">
        <v>239</v>
      </c>
      <c r="I112" s="94" t="s">
        <v>25</v>
      </c>
      <c r="J112" s="1"/>
      <c r="K112" s="1"/>
      <c r="L112" s="4"/>
      <c r="M112" s="284"/>
      <c r="N112" s="10"/>
      <c r="O112" s="11"/>
      <c r="P112" s="21"/>
      <c r="Q112" s="17"/>
      <c r="R112" s="233">
        <f t="shared" si="10"/>
        <v>0</v>
      </c>
      <c r="S112" s="22"/>
      <c r="T112" s="16"/>
      <c r="U112" s="20"/>
      <c r="V112" s="205"/>
      <c r="W112" s="16"/>
      <c r="X112" s="174"/>
      <c r="Y112" s="428">
        <f t="shared" si="12"/>
        <v>0</v>
      </c>
    </row>
    <row r="113" spans="1:25" s="110" customFormat="1" ht="37.5">
      <c r="A113" s="40"/>
      <c r="B113" s="142" t="s">
        <v>52</v>
      </c>
      <c r="C113" s="454"/>
      <c r="D113" s="454"/>
      <c r="E113" s="460">
        <v>10000</v>
      </c>
      <c r="F113" s="460"/>
      <c r="G113" s="396"/>
      <c r="H113" s="455" t="s">
        <v>443</v>
      </c>
      <c r="I113" s="456" t="s">
        <v>25</v>
      </c>
      <c r="J113" s="1"/>
      <c r="K113" s="1"/>
      <c r="L113" s="4"/>
      <c r="M113" s="284"/>
      <c r="N113" s="10"/>
      <c r="O113" s="11"/>
      <c r="P113" s="21"/>
      <c r="Q113" s="21"/>
      <c r="R113" s="233"/>
      <c r="S113" s="163"/>
      <c r="T113" s="20"/>
      <c r="U113" s="20"/>
      <c r="V113" s="205"/>
      <c r="W113" s="20"/>
      <c r="X113" s="174"/>
      <c r="Y113" s="428"/>
    </row>
    <row r="114" spans="1:25" s="110" customFormat="1" ht="37.5">
      <c r="A114" s="40"/>
      <c r="B114" s="63" t="s">
        <v>52</v>
      </c>
      <c r="C114" s="453"/>
      <c r="D114" s="453"/>
      <c r="E114" s="461">
        <v>45000</v>
      </c>
      <c r="F114" s="461"/>
      <c r="G114" s="392"/>
      <c r="H114" s="41" t="s">
        <v>444</v>
      </c>
      <c r="I114" s="94" t="s">
        <v>25</v>
      </c>
      <c r="J114" s="1"/>
      <c r="K114" s="1"/>
      <c r="L114" s="4"/>
      <c r="M114" s="284"/>
      <c r="N114" s="10"/>
      <c r="O114" s="11"/>
      <c r="P114" s="21"/>
      <c r="Q114" s="21"/>
      <c r="R114" s="233"/>
      <c r="S114" s="163"/>
      <c r="T114" s="20"/>
      <c r="U114" s="20"/>
      <c r="V114" s="205"/>
      <c r="W114" s="20"/>
      <c r="X114" s="174"/>
      <c r="Y114" s="428"/>
    </row>
    <row r="115" spans="1:25" s="110" customFormat="1" ht="37.5">
      <c r="A115" s="40"/>
      <c r="B115" s="63" t="s">
        <v>52</v>
      </c>
      <c r="C115" s="453"/>
      <c r="D115" s="453"/>
      <c r="E115" s="462">
        <v>20000</v>
      </c>
      <c r="F115" s="462"/>
      <c r="G115" s="392"/>
      <c r="H115" s="41" t="s">
        <v>156</v>
      </c>
      <c r="I115" s="94" t="s">
        <v>25</v>
      </c>
      <c r="J115" s="1"/>
      <c r="K115" s="1"/>
      <c r="L115" s="4"/>
      <c r="M115" s="284"/>
      <c r="N115" s="10"/>
      <c r="O115" s="11"/>
      <c r="P115" s="21"/>
      <c r="Q115" s="21"/>
      <c r="R115" s="233"/>
      <c r="S115" s="163"/>
      <c r="T115" s="20"/>
      <c r="U115" s="20"/>
      <c r="V115" s="205"/>
      <c r="W115" s="20"/>
      <c r="X115" s="174"/>
      <c r="Y115" s="428"/>
    </row>
    <row r="116" spans="1:25" s="110" customFormat="1" ht="37.5">
      <c r="A116" s="40"/>
      <c r="B116" s="63" t="s">
        <v>52</v>
      </c>
      <c r="C116" s="453"/>
      <c r="D116" s="453"/>
      <c r="E116" s="463">
        <v>15000</v>
      </c>
      <c r="F116" s="463"/>
      <c r="G116" s="392"/>
      <c r="H116" s="41" t="s">
        <v>157</v>
      </c>
      <c r="I116" s="94" t="s">
        <v>25</v>
      </c>
      <c r="J116" s="1"/>
      <c r="K116" s="1"/>
      <c r="L116" s="4"/>
      <c r="M116" s="284"/>
      <c r="N116" s="10"/>
      <c r="O116" s="11"/>
      <c r="P116" s="21"/>
      <c r="Q116" s="21"/>
      <c r="R116" s="233"/>
      <c r="S116" s="163"/>
      <c r="T116" s="20"/>
      <c r="U116" s="20"/>
      <c r="V116" s="205"/>
      <c r="W116" s="20"/>
      <c r="X116" s="174"/>
      <c r="Y116" s="428"/>
    </row>
    <row r="117" spans="1:25" s="110" customFormat="1" ht="56.25">
      <c r="A117" s="40"/>
      <c r="B117" s="63" t="s">
        <v>52</v>
      </c>
      <c r="C117" s="453"/>
      <c r="D117" s="453"/>
      <c r="E117" s="463">
        <v>30000</v>
      </c>
      <c r="F117" s="463"/>
      <c r="G117" s="392"/>
      <c r="H117" s="41" t="s">
        <v>445</v>
      </c>
      <c r="I117" s="94" t="s">
        <v>25</v>
      </c>
      <c r="J117" s="1"/>
      <c r="K117" s="1"/>
      <c r="L117" s="4"/>
      <c r="M117" s="284"/>
      <c r="N117" s="10"/>
      <c r="O117" s="11"/>
      <c r="P117" s="21"/>
      <c r="Q117" s="21"/>
      <c r="R117" s="233"/>
      <c r="S117" s="163"/>
      <c r="T117" s="20"/>
      <c r="U117" s="20"/>
      <c r="V117" s="205"/>
      <c r="W117" s="20"/>
      <c r="X117" s="174"/>
      <c r="Y117" s="428"/>
    </row>
    <row r="118" spans="1:25" s="110" customFormat="1" ht="56.25">
      <c r="A118" s="40"/>
      <c r="B118" s="63" t="s">
        <v>52</v>
      </c>
      <c r="C118" s="453"/>
      <c r="D118" s="453"/>
      <c r="E118" s="463">
        <v>20000</v>
      </c>
      <c r="F118" s="463"/>
      <c r="G118" s="392"/>
      <c r="H118" s="45" t="s">
        <v>446</v>
      </c>
      <c r="I118" s="94" t="s">
        <v>25</v>
      </c>
      <c r="J118" s="1"/>
      <c r="K118" s="1"/>
      <c r="L118" s="4"/>
      <c r="M118" s="284"/>
      <c r="N118" s="10"/>
      <c r="O118" s="11"/>
      <c r="P118" s="21"/>
      <c r="Q118" s="21"/>
      <c r="R118" s="233"/>
      <c r="S118" s="163"/>
      <c r="T118" s="20"/>
      <c r="U118" s="20"/>
      <c r="V118" s="205"/>
      <c r="W118" s="20"/>
      <c r="X118" s="174"/>
      <c r="Y118" s="428"/>
    </row>
    <row r="119" spans="1:25" s="110" customFormat="1" ht="37.5">
      <c r="A119" s="40"/>
      <c r="B119" s="63" t="s">
        <v>52</v>
      </c>
      <c r="C119" s="453"/>
      <c r="D119" s="453"/>
      <c r="E119" s="463">
        <v>15000</v>
      </c>
      <c r="F119" s="463"/>
      <c r="G119" s="392"/>
      <c r="H119" s="45" t="s">
        <v>161</v>
      </c>
      <c r="I119" s="94" t="s">
        <v>25</v>
      </c>
      <c r="J119" s="1"/>
      <c r="K119" s="1"/>
      <c r="L119" s="4"/>
      <c r="M119" s="284"/>
      <c r="N119" s="10"/>
      <c r="O119" s="11"/>
      <c r="P119" s="21"/>
      <c r="Q119" s="21"/>
      <c r="R119" s="233"/>
      <c r="S119" s="163"/>
      <c r="T119" s="20"/>
      <c r="U119" s="20"/>
      <c r="V119" s="205"/>
      <c r="W119" s="20"/>
      <c r="X119" s="174"/>
      <c r="Y119" s="428"/>
    </row>
    <row r="120" spans="1:25" s="110" customFormat="1" ht="37.5">
      <c r="A120" s="40"/>
      <c r="B120" s="63" t="s">
        <v>52</v>
      </c>
      <c r="C120" s="453"/>
      <c r="D120" s="453"/>
      <c r="E120" s="463">
        <v>15000</v>
      </c>
      <c r="F120" s="463"/>
      <c r="G120" s="392"/>
      <c r="H120" s="45" t="s">
        <v>447</v>
      </c>
      <c r="I120" s="94" t="s">
        <v>25</v>
      </c>
      <c r="J120" s="1"/>
      <c r="K120" s="1"/>
      <c r="L120" s="4"/>
      <c r="M120" s="284"/>
      <c r="N120" s="10"/>
      <c r="O120" s="11"/>
      <c r="P120" s="21"/>
      <c r="Q120" s="21"/>
      <c r="R120" s="233"/>
      <c r="S120" s="163"/>
      <c r="T120" s="20"/>
      <c r="U120" s="20"/>
      <c r="V120" s="205"/>
      <c r="W120" s="20"/>
      <c r="X120" s="174"/>
      <c r="Y120" s="428"/>
    </row>
    <row r="121" spans="1:25" s="110" customFormat="1" ht="37.5">
      <c r="A121" s="40"/>
      <c r="B121" s="63" t="s">
        <v>52</v>
      </c>
      <c r="C121" s="453"/>
      <c r="D121" s="453"/>
      <c r="E121" s="463">
        <v>20000</v>
      </c>
      <c r="F121" s="463"/>
      <c r="G121" s="392"/>
      <c r="H121" s="45" t="s">
        <v>163</v>
      </c>
      <c r="I121" s="94" t="s">
        <v>25</v>
      </c>
      <c r="J121" s="1"/>
      <c r="K121" s="1"/>
      <c r="L121" s="4"/>
      <c r="M121" s="284"/>
      <c r="N121" s="10"/>
      <c r="O121" s="11"/>
      <c r="P121" s="21"/>
      <c r="Q121" s="21"/>
      <c r="R121" s="233"/>
      <c r="S121" s="163"/>
      <c r="T121" s="20"/>
      <c r="U121" s="20"/>
      <c r="V121" s="205"/>
      <c r="W121" s="20"/>
      <c r="X121" s="174"/>
      <c r="Y121" s="428"/>
    </row>
    <row r="122" spans="1:25" s="110" customFormat="1" ht="56.25">
      <c r="A122" s="40"/>
      <c r="B122" s="63" t="s">
        <v>52</v>
      </c>
      <c r="C122" s="453"/>
      <c r="D122" s="453"/>
      <c r="E122" s="463">
        <v>30000</v>
      </c>
      <c r="F122" s="463"/>
      <c r="G122" s="392"/>
      <c r="H122" s="41" t="s">
        <v>448</v>
      </c>
      <c r="I122" s="94" t="s">
        <v>25</v>
      </c>
      <c r="J122" s="1"/>
      <c r="K122" s="1"/>
      <c r="L122" s="4"/>
      <c r="M122" s="284"/>
      <c r="N122" s="10"/>
      <c r="O122" s="11"/>
      <c r="P122" s="21"/>
      <c r="Q122" s="21"/>
      <c r="R122" s="233"/>
      <c r="S122" s="163"/>
      <c r="T122" s="20"/>
      <c r="U122" s="20"/>
      <c r="V122" s="205"/>
      <c r="W122" s="20"/>
      <c r="X122" s="174"/>
      <c r="Y122" s="428"/>
    </row>
    <row r="123" spans="1:25" s="110" customFormat="1" ht="37.5">
      <c r="A123" s="40"/>
      <c r="B123" s="63" t="s">
        <v>52</v>
      </c>
      <c r="C123" s="453"/>
      <c r="D123" s="453"/>
      <c r="E123" s="463">
        <v>20000</v>
      </c>
      <c r="F123" s="463"/>
      <c r="G123" s="392"/>
      <c r="H123" s="41" t="s">
        <v>449</v>
      </c>
      <c r="I123" s="94" t="s">
        <v>25</v>
      </c>
      <c r="J123" s="1"/>
      <c r="K123" s="1"/>
      <c r="L123" s="4"/>
      <c r="M123" s="284"/>
      <c r="N123" s="10"/>
      <c r="O123" s="11"/>
      <c r="P123" s="21"/>
      <c r="Q123" s="21"/>
      <c r="R123" s="233"/>
      <c r="S123" s="163"/>
      <c r="T123" s="20"/>
      <c r="U123" s="20"/>
      <c r="V123" s="205"/>
      <c r="W123" s="20"/>
      <c r="X123" s="174"/>
      <c r="Y123" s="428"/>
    </row>
    <row r="124" spans="1:25" s="110" customFormat="1" ht="37.5">
      <c r="A124" s="40"/>
      <c r="B124" s="63" t="s">
        <v>52</v>
      </c>
      <c r="C124" s="453"/>
      <c r="D124" s="453"/>
      <c r="E124" s="463">
        <v>20000</v>
      </c>
      <c r="F124" s="463"/>
      <c r="G124" s="392"/>
      <c r="H124" s="41" t="s">
        <v>450</v>
      </c>
      <c r="I124" s="94" t="s">
        <v>25</v>
      </c>
      <c r="J124" s="1"/>
      <c r="K124" s="1"/>
      <c r="L124" s="4"/>
      <c r="M124" s="284"/>
      <c r="N124" s="10"/>
      <c r="O124" s="11"/>
      <c r="P124" s="21"/>
      <c r="Q124" s="21"/>
      <c r="R124" s="233"/>
      <c r="S124" s="163"/>
      <c r="T124" s="20"/>
      <c r="U124" s="20"/>
      <c r="V124" s="205"/>
      <c r="W124" s="20"/>
      <c r="X124" s="174"/>
      <c r="Y124" s="428"/>
    </row>
    <row r="125" spans="1:25" s="110" customFormat="1" ht="38.25" thickBot="1">
      <c r="A125" s="40"/>
      <c r="B125" s="63" t="s">
        <v>52</v>
      </c>
      <c r="C125" s="453"/>
      <c r="D125" s="453"/>
      <c r="E125" s="463">
        <v>20000</v>
      </c>
      <c r="F125" s="463"/>
      <c r="G125" s="392"/>
      <c r="H125" s="458" t="s">
        <v>451</v>
      </c>
      <c r="I125" s="94" t="s">
        <v>25</v>
      </c>
      <c r="J125" s="1"/>
      <c r="K125" s="1"/>
      <c r="L125" s="4"/>
      <c r="M125" s="284"/>
      <c r="N125" s="10"/>
      <c r="O125" s="11"/>
      <c r="P125" s="21"/>
      <c r="Q125" s="21"/>
      <c r="R125" s="233"/>
      <c r="S125" s="163"/>
      <c r="T125" s="20"/>
      <c r="U125" s="20"/>
      <c r="V125" s="205"/>
      <c r="W125" s="20"/>
      <c r="X125" s="174"/>
      <c r="Y125" s="428"/>
    </row>
    <row r="126" spans="1:25" s="110" customFormat="1" ht="56.25">
      <c r="A126" s="40"/>
      <c r="B126" s="63" t="s">
        <v>52</v>
      </c>
      <c r="C126" s="453"/>
      <c r="D126" s="453"/>
      <c r="E126" s="461">
        <v>95000</v>
      </c>
      <c r="F126" s="463"/>
      <c r="G126" s="392"/>
      <c r="H126" s="41" t="s">
        <v>452</v>
      </c>
      <c r="I126" s="94" t="s">
        <v>25</v>
      </c>
      <c r="J126" s="1"/>
      <c r="K126" s="1"/>
      <c r="L126" s="4"/>
      <c r="M126" s="284"/>
      <c r="N126" s="10"/>
      <c r="O126" s="11"/>
      <c r="P126" s="21"/>
      <c r="Q126" s="21"/>
      <c r="R126" s="233"/>
      <c r="S126" s="163"/>
      <c r="T126" s="20"/>
      <c r="U126" s="20"/>
      <c r="V126" s="205"/>
      <c r="W126" s="20"/>
      <c r="X126" s="174"/>
      <c r="Y126" s="428"/>
    </row>
    <row r="127" spans="1:25" s="110" customFormat="1" ht="56.25">
      <c r="A127" s="40"/>
      <c r="B127" s="63" t="s">
        <v>52</v>
      </c>
      <c r="C127" s="453"/>
      <c r="D127" s="453"/>
      <c r="E127" s="461">
        <v>-95000</v>
      </c>
      <c r="F127" s="463"/>
      <c r="G127" s="392"/>
      <c r="H127" s="41" t="s">
        <v>452</v>
      </c>
      <c r="I127" s="94" t="s">
        <v>25</v>
      </c>
      <c r="J127" s="1"/>
      <c r="K127" s="1"/>
      <c r="L127" s="4"/>
      <c r="M127" s="284"/>
      <c r="N127" s="10"/>
      <c r="O127" s="11"/>
      <c r="P127" s="21"/>
      <c r="Q127" s="21"/>
      <c r="R127" s="233"/>
      <c r="S127" s="163"/>
      <c r="T127" s="20"/>
      <c r="U127" s="20"/>
      <c r="V127" s="205"/>
      <c r="W127" s="20"/>
      <c r="X127" s="174"/>
      <c r="Y127" s="428"/>
    </row>
    <row r="128" spans="1:25" s="110" customFormat="1" ht="37.5">
      <c r="A128" s="40"/>
      <c r="B128" s="63" t="s">
        <v>52</v>
      </c>
      <c r="C128" s="453"/>
      <c r="D128" s="453"/>
      <c r="E128" s="463">
        <v>20000</v>
      </c>
      <c r="F128" s="463"/>
      <c r="G128" s="392"/>
      <c r="H128" s="41" t="s">
        <v>155</v>
      </c>
      <c r="I128" s="94" t="s">
        <v>25</v>
      </c>
      <c r="J128" s="1"/>
      <c r="K128" s="1"/>
      <c r="L128" s="4"/>
      <c r="M128" s="284"/>
      <c r="N128" s="10"/>
      <c r="O128" s="11"/>
      <c r="P128" s="21"/>
      <c r="Q128" s="21"/>
      <c r="R128" s="233"/>
      <c r="S128" s="163"/>
      <c r="T128" s="20"/>
      <c r="U128" s="20"/>
      <c r="V128" s="205"/>
      <c r="W128" s="20"/>
      <c r="X128" s="174"/>
      <c r="Y128" s="428"/>
    </row>
    <row r="129" spans="1:25" s="134" customFormat="1" ht="37.5">
      <c r="A129" s="70">
        <v>9</v>
      </c>
      <c r="B129" s="412" t="s">
        <v>52</v>
      </c>
      <c r="C129" s="415">
        <f>10000+20000+20000+15000+30000+195000+20000+15000+15000+20000+30000+20000+50000+20000+20000</f>
        <v>500000</v>
      </c>
      <c r="D129" s="415"/>
      <c r="E129" s="384">
        <f>SUM(E97:E128)</f>
        <v>800000</v>
      </c>
      <c r="F129" s="384"/>
      <c r="G129" s="384">
        <f>SUM(G97:G128)</f>
        <v>0</v>
      </c>
      <c r="H129" s="71"/>
      <c r="I129" s="166" t="s">
        <v>25</v>
      </c>
      <c r="J129" s="64"/>
      <c r="K129" s="64"/>
      <c r="L129" s="300"/>
      <c r="M129" s="12"/>
      <c r="N129" s="12"/>
      <c r="O129" s="12"/>
      <c r="P129" s="19">
        <f aca="true" t="shared" si="15" ref="P129:W129">SUM(P97:P112)</f>
        <v>0</v>
      </c>
      <c r="Q129" s="19">
        <f t="shared" si="15"/>
        <v>0</v>
      </c>
      <c r="R129" s="19">
        <f t="shared" si="15"/>
        <v>0</v>
      </c>
      <c r="S129" s="19">
        <f t="shared" si="15"/>
        <v>0</v>
      </c>
      <c r="T129" s="19">
        <f t="shared" si="15"/>
        <v>0</v>
      </c>
      <c r="U129" s="19">
        <f t="shared" si="15"/>
        <v>0</v>
      </c>
      <c r="V129" s="19">
        <f t="shared" si="15"/>
        <v>0</v>
      </c>
      <c r="W129" s="19">
        <f t="shared" si="15"/>
        <v>0</v>
      </c>
      <c r="X129" s="173"/>
      <c r="Y129" s="428">
        <f aca="true" t="shared" si="16" ref="Y129:Y164">R129-G129</f>
        <v>0</v>
      </c>
    </row>
    <row r="130" spans="1:25" ht="75">
      <c r="A130" s="44"/>
      <c r="B130" s="63" t="s">
        <v>53</v>
      </c>
      <c r="C130" s="254"/>
      <c r="D130" s="254"/>
      <c r="E130" s="254"/>
      <c r="F130" s="254"/>
      <c r="G130" s="392">
        <v>110000</v>
      </c>
      <c r="H130" s="76" t="s">
        <v>326</v>
      </c>
      <c r="I130" s="45" t="s">
        <v>27</v>
      </c>
      <c r="J130" s="45"/>
      <c r="K130" s="45"/>
      <c r="L130" s="304">
        <v>43</v>
      </c>
      <c r="M130" s="76" t="s">
        <v>390</v>
      </c>
      <c r="N130" s="10">
        <v>6011</v>
      </c>
      <c r="O130" s="28">
        <v>2240</v>
      </c>
      <c r="P130" s="14">
        <v>110000</v>
      </c>
      <c r="Q130" s="14"/>
      <c r="R130" s="233">
        <f t="shared" si="10"/>
        <v>110000</v>
      </c>
      <c r="S130" s="22">
        <f t="shared" si="9"/>
        <v>0</v>
      </c>
      <c r="T130" s="22"/>
      <c r="U130" s="163"/>
      <c r="V130" s="204"/>
      <c r="W130" s="22"/>
      <c r="X130" s="97"/>
      <c r="Y130" s="428">
        <f t="shared" si="16"/>
        <v>0</v>
      </c>
    </row>
    <row r="131" spans="1:25" ht="75">
      <c r="A131" s="44"/>
      <c r="B131" s="63" t="s">
        <v>53</v>
      </c>
      <c r="C131" s="254"/>
      <c r="D131" s="254"/>
      <c r="E131" s="254"/>
      <c r="F131" s="254"/>
      <c r="G131" s="392">
        <v>60000</v>
      </c>
      <c r="H131" s="76" t="s">
        <v>327</v>
      </c>
      <c r="I131" s="45" t="s">
        <v>27</v>
      </c>
      <c r="J131" s="429" t="s">
        <v>400</v>
      </c>
      <c r="K131" s="45"/>
      <c r="L131" s="364" t="s">
        <v>265</v>
      </c>
      <c r="M131" s="385" t="s">
        <v>230</v>
      </c>
      <c r="N131" s="4">
        <v>1020</v>
      </c>
      <c r="O131" s="28">
        <v>2240</v>
      </c>
      <c r="P131" s="14">
        <v>60000</v>
      </c>
      <c r="Q131" s="14"/>
      <c r="R131" s="233">
        <f t="shared" si="10"/>
        <v>60000</v>
      </c>
      <c r="S131" s="22">
        <f t="shared" si="9"/>
        <v>60000</v>
      </c>
      <c r="T131" s="163">
        <v>60000</v>
      </c>
      <c r="U131" s="163"/>
      <c r="V131" s="204">
        <v>43704</v>
      </c>
      <c r="W131" s="163"/>
      <c r="X131" s="97"/>
      <c r="Y131" s="428">
        <f t="shared" si="16"/>
        <v>0</v>
      </c>
    </row>
    <row r="132" spans="1:25" ht="75">
      <c r="A132" s="44"/>
      <c r="B132" s="63" t="s">
        <v>53</v>
      </c>
      <c r="C132" s="254"/>
      <c r="D132" s="254"/>
      <c r="E132" s="254"/>
      <c r="F132" s="254"/>
      <c r="G132" s="392">
        <v>40000</v>
      </c>
      <c r="H132" s="76" t="s">
        <v>328</v>
      </c>
      <c r="I132" s="45" t="s">
        <v>27</v>
      </c>
      <c r="J132" s="429" t="s">
        <v>400</v>
      </c>
      <c r="K132" s="45"/>
      <c r="L132" s="364" t="s">
        <v>265</v>
      </c>
      <c r="M132" s="385" t="s">
        <v>230</v>
      </c>
      <c r="N132" s="4">
        <v>1020</v>
      </c>
      <c r="O132" s="28">
        <v>2210</v>
      </c>
      <c r="P132" s="14">
        <v>40000</v>
      </c>
      <c r="Q132" s="14"/>
      <c r="R132" s="233">
        <f aca="true" t="shared" si="17" ref="R132:R206">+P132+Q132</f>
        <v>40000</v>
      </c>
      <c r="S132" s="22">
        <f t="shared" si="9"/>
        <v>40000</v>
      </c>
      <c r="T132" s="163">
        <v>40000</v>
      </c>
      <c r="U132" s="163"/>
      <c r="V132" s="204">
        <v>43704</v>
      </c>
      <c r="W132" s="163"/>
      <c r="X132" s="97"/>
      <c r="Y132" s="428">
        <f t="shared" si="16"/>
        <v>0</v>
      </c>
    </row>
    <row r="133" spans="1:25" ht="75">
      <c r="A133" s="44"/>
      <c r="B133" s="63" t="s">
        <v>53</v>
      </c>
      <c r="C133" s="254"/>
      <c r="D133" s="254"/>
      <c r="E133" s="254"/>
      <c r="F133" s="254"/>
      <c r="G133" s="392">
        <v>20000</v>
      </c>
      <c r="H133" s="76" t="s">
        <v>329</v>
      </c>
      <c r="I133" s="45" t="s">
        <v>27</v>
      </c>
      <c r="J133" s="1" t="s">
        <v>410</v>
      </c>
      <c r="K133" s="45"/>
      <c r="L133" s="364" t="s">
        <v>277</v>
      </c>
      <c r="M133" s="8" t="s">
        <v>278</v>
      </c>
      <c r="N133" s="10">
        <v>2030</v>
      </c>
      <c r="O133" s="28">
        <v>3210</v>
      </c>
      <c r="P133" s="14"/>
      <c r="Q133" s="14">
        <v>20000</v>
      </c>
      <c r="R133" s="233">
        <f t="shared" si="17"/>
        <v>20000</v>
      </c>
      <c r="S133" s="22">
        <f t="shared" si="9"/>
        <v>0</v>
      </c>
      <c r="T133" s="163"/>
      <c r="U133" s="163"/>
      <c r="V133" s="204"/>
      <c r="W133" s="163"/>
      <c r="X133" s="97"/>
      <c r="Y133" s="428">
        <f t="shared" si="16"/>
        <v>0</v>
      </c>
    </row>
    <row r="134" spans="1:25" ht="75">
      <c r="A134" s="44"/>
      <c r="B134" s="63" t="s">
        <v>53</v>
      </c>
      <c r="C134" s="254"/>
      <c r="D134" s="254"/>
      <c r="E134" s="254"/>
      <c r="F134" s="254"/>
      <c r="G134" s="392">
        <v>15000</v>
      </c>
      <c r="H134" s="76" t="s">
        <v>382</v>
      </c>
      <c r="I134" s="45" t="s">
        <v>27</v>
      </c>
      <c r="J134" s="1" t="s">
        <v>236</v>
      </c>
      <c r="K134" s="1"/>
      <c r="L134" s="4">
        <v>10</v>
      </c>
      <c r="M134" s="424" t="s">
        <v>235</v>
      </c>
      <c r="N134" s="10">
        <v>4060</v>
      </c>
      <c r="O134" s="11">
        <v>2210</v>
      </c>
      <c r="P134" s="14">
        <v>15000</v>
      </c>
      <c r="Q134" s="14"/>
      <c r="R134" s="233">
        <f t="shared" si="17"/>
        <v>15000</v>
      </c>
      <c r="S134" s="22">
        <f t="shared" si="9"/>
        <v>0</v>
      </c>
      <c r="T134" s="163"/>
      <c r="U134" s="163"/>
      <c r="V134" s="204"/>
      <c r="W134" s="163"/>
      <c r="X134" s="97"/>
      <c r="Y134" s="428">
        <f t="shared" si="16"/>
        <v>0</v>
      </c>
    </row>
    <row r="135" spans="1:25" ht="75">
      <c r="A135" s="44"/>
      <c r="B135" s="63" t="s">
        <v>53</v>
      </c>
      <c r="C135" s="254"/>
      <c r="D135" s="254"/>
      <c r="E135" s="254"/>
      <c r="F135" s="254"/>
      <c r="G135" s="392">
        <v>15000</v>
      </c>
      <c r="H135" s="76" t="s">
        <v>330</v>
      </c>
      <c r="I135" s="45" t="s">
        <v>27</v>
      </c>
      <c r="J135" s="45"/>
      <c r="K135" s="45"/>
      <c r="L135" s="304">
        <v>12</v>
      </c>
      <c r="M135" s="68" t="s">
        <v>349</v>
      </c>
      <c r="N135" s="10">
        <v>6011</v>
      </c>
      <c r="O135" s="28">
        <v>2240</v>
      </c>
      <c r="P135" s="14">
        <v>15000</v>
      </c>
      <c r="Q135" s="14"/>
      <c r="R135" s="233">
        <f t="shared" si="17"/>
        <v>15000</v>
      </c>
      <c r="S135" s="22">
        <f t="shared" si="9"/>
        <v>0</v>
      </c>
      <c r="T135" s="163"/>
      <c r="U135" s="163"/>
      <c r="V135" s="204"/>
      <c r="W135" s="163"/>
      <c r="X135" s="97"/>
      <c r="Y135" s="428">
        <f t="shared" si="16"/>
        <v>0</v>
      </c>
    </row>
    <row r="136" spans="1:25" ht="75">
      <c r="A136" s="44"/>
      <c r="B136" s="63" t="s">
        <v>53</v>
      </c>
      <c r="C136" s="254"/>
      <c r="D136" s="254"/>
      <c r="E136" s="254"/>
      <c r="F136" s="254"/>
      <c r="G136" s="392">
        <v>40000</v>
      </c>
      <c r="H136" s="76" t="s">
        <v>331</v>
      </c>
      <c r="I136" s="45" t="s">
        <v>27</v>
      </c>
      <c r="J136" s="45"/>
      <c r="K136" s="45"/>
      <c r="L136" s="304">
        <v>12</v>
      </c>
      <c r="M136" s="68" t="s">
        <v>349</v>
      </c>
      <c r="N136" s="10">
        <v>6011</v>
      </c>
      <c r="O136" s="28">
        <v>2240</v>
      </c>
      <c r="P136" s="14">
        <v>40000</v>
      </c>
      <c r="Q136" s="14"/>
      <c r="R136" s="233">
        <f t="shared" si="17"/>
        <v>40000</v>
      </c>
      <c r="S136" s="22">
        <f t="shared" si="9"/>
        <v>0</v>
      </c>
      <c r="T136" s="163"/>
      <c r="U136" s="163"/>
      <c r="V136" s="204"/>
      <c r="W136" s="163"/>
      <c r="X136" s="97"/>
      <c r="Y136" s="428">
        <f t="shared" si="16"/>
        <v>0</v>
      </c>
    </row>
    <row r="137" spans="1:25" ht="75">
      <c r="A137" s="44"/>
      <c r="B137" s="63" t="s">
        <v>53</v>
      </c>
      <c r="C137" s="254"/>
      <c r="D137" s="254"/>
      <c r="E137" s="442">
        <v>150000</v>
      </c>
      <c r="F137" s="442" t="s">
        <v>495</v>
      </c>
      <c r="G137" s="392"/>
      <c r="H137" s="76" t="s">
        <v>422</v>
      </c>
      <c r="I137" s="45" t="s">
        <v>27</v>
      </c>
      <c r="J137" s="45"/>
      <c r="K137" s="45"/>
      <c r="L137" s="304"/>
      <c r="M137" s="474"/>
      <c r="N137" s="10"/>
      <c r="O137" s="28"/>
      <c r="P137" s="14"/>
      <c r="Q137" s="14"/>
      <c r="R137" s="233">
        <f t="shared" si="17"/>
        <v>0</v>
      </c>
      <c r="S137" s="22">
        <f t="shared" si="9"/>
        <v>0</v>
      </c>
      <c r="T137" s="163"/>
      <c r="U137" s="163"/>
      <c r="V137" s="204"/>
      <c r="W137" s="163"/>
      <c r="X137" s="97"/>
      <c r="Y137" s="428">
        <f t="shared" si="16"/>
        <v>0</v>
      </c>
    </row>
    <row r="138" spans="1:25" s="139" customFormat="1" ht="75">
      <c r="A138" s="70">
        <v>10</v>
      </c>
      <c r="B138" s="412" t="s">
        <v>53</v>
      </c>
      <c r="C138" s="415">
        <v>300000</v>
      </c>
      <c r="D138" s="415"/>
      <c r="E138" s="413">
        <f>SUM(E130:E137)</f>
        <v>150000</v>
      </c>
      <c r="F138" s="413"/>
      <c r="G138" s="413">
        <f>SUM(G130:G137)</f>
        <v>300000</v>
      </c>
      <c r="H138" s="39"/>
      <c r="I138" s="65" t="s">
        <v>27</v>
      </c>
      <c r="J138" s="65"/>
      <c r="K138" s="65"/>
      <c r="L138" s="303"/>
      <c r="M138" s="12"/>
      <c r="N138" s="12"/>
      <c r="O138" s="12"/>
      <c r="P138" s="19">
        <f>SUM(P130:P137)</f>
        <v>280000</v>
      </c>
      <c r="Q138" s="19">
        <f aca="true" t="shared" si="18" ref="Q138:W138">SUM(Q130:Q137)</f>
        <v>20000</v>
      </c>
      <c r="R138" s="19">
        <f t="shared" si="18"/>
        <v>300000</v>
      </c>
      <c r="S138" s="19">
        <f t="shared" si="18"/>
        <v>100000</v>
      </c>
      <c r="T138" s="19">
        <f t="shared" si="18"/>
        <v>100000</v>
      </c>
      <c r="U138" s="19">
        <f t="shared" si="18"/>
        <v>0</v>
      </c>
      <c r="V138" s="19">
        <f t="shared" si="18"/>
        <v>87408</v>
      </c>
      <c r="W138" s="19">
        <f t="shared" si="18"/>
        <v>0</v>
      </c>
      <c r="X138" s="173"/>
      <c r="Y138" s="428">
        <f t="shared" si="16"/>
        <v>0</v>
      </c>
    </row>
    <row r="139" spans="1:25" ht="18.75">
      <c r="A139" s="40"/>
      <c r="B139" s="57" t="s">
        <v>54</v>
      </c>
      <c r="C139" s="260"/>
      <c r="D139" s="260"/>
      <c r="E139" s="260"/>
      <c r="F139" s="260"/>
      <c r="G139" s="392">
        <v>10000</v>
      </c>
      <c r="H139" s="42" t="s">
        <v>352</v>
      </c>
      <c r="I139" s="242" t="s">
        <v>26</v>
      </c>
      <c r="J139" s="242"/>
      <c r="K139" s="242"/>
      <c r="L139" s="364" t="s">
        <v>265</v>
      </c>
      <c r="M139" s="385" t="s">
        <v>230</v>
      </c>
      <c r="N139" s="4">
        <v>1020</v>
      </c>
      <c r="O139" s="11">
        <v>2240</v>
      </c>
      <c r="P139" s="17">
        <v>10000</v>
      </c>
      <c r="Q139" s="17"/>
      <c r="R139" s="233">
        <f t="shared" si="17"/>
        <v>10000</v>
      </c>
      <c r="S139" s="22">
        <f t="shared" si="9"/>
        <v>0</v>
      </c>
      <c r="T139" s="16"/>
      <c r="U139" s="20"/>
      <c r="V139" s="205"/>
      <c r="W139" s="16"/>
      <c r="X139" s="174"/>
      <c r="Y139" s="428">
        <f t="shared" si="16"/>
        <v>0</v>
      </c>
    </row>
    <row r="140" spans="1:25" ht="37.5">
      <c r="A140" s="40"/>
      <c r="B140" s="57" t="s">
        <v>54</v>
      </c>
      <c r="C140" s="260"/>
      <c r="D140" s="260"/>
      <c r="E140" s="260"/>
      <c r="F140" s="260"/>
      <c r="G140" s="392">
        <v>10000</v>
      </c>
      <c r="H140" s="42" t="s">
        <v>353</v>
      </c>
      <c r="I140" s="242" t="s">
        <v>26</v>
      </c>
      <c r="J140" s="1" t="s">
        <v>410</v>
      </c>
      <c r="K140" s="242"/>
      <c r="L140" s="364" t="s">
        <v>277</v>
      </c>
      <c r="M140" s="8" t="s">
        <v>278</v>
      </c>
      <c r="N140" s="10">
        <v>2111</v>
      </c>
      <c r="O140" s="11">
        <v>3210</v>
      </c>
      <c r="P140" s="17"/>
      <c r="Q140" s="17">
        <v>10000</v>
      </c>
      <c r="R140" s="233">
        <f t="shared" si="17"/>
        <v>10000</v>
      </c>
      <c r="S140" s="22">
        <f aca="true" t="shared" si="19" ref="S140:S214">T140+U140</f>
        <v>0</v>
      </c>
      <c r="T140" s="20"/>
      <c r="U140" s="20"/>
      <c r="V140" s="205"/>
      <c r="W140" s="20"/>
      <c r="X140" s="174"/>
      <c r="Y140" s="428">
        <f t="shared" si="16"/>
        <v>0</v>
      </c>
    </row>
    <row r="141" spans="1:25" ht="56.25">
      <c r="A141" s="40"/>
      <c r="B141" s="57" t="s">
        <v>54</v>
      </c>
      <c r="C141" s="260"/>
      <c r="D141" s="260"/>
      <c r="E141" s="260"/>
      <c r="F141" s="260"/>
      <c r="G141" s="392">
        <v>140000</v>
      </c>
      <c r="H141" s="42" t="s">
        <v>354</v>
      </c>
      <c r="I141" s="242" t="s">
        <v>26</v>
      </c>
      <c r="J141" s="242"/>
      <c r="K141" s="242"/>
      <c r="L141" s="306">
        <v>12</v>
      </c>
      <c r="M141" s="474" t="s">
        <v>349</v>
      </c>
      <c r="N141" s="10">
        <v>6011</v>
      </c>
      <c r="O141" s="11">
        <v>2240</v>
      </c>
      <c r="P141" s="17">
        <v>140000</v>
      </c>
      <c r="Q141" s="17"/>
      <c r="R141" s="233">
        <f t="shared" si="17"/>
        <v>140000</v>
      </c>
      <c r="S141" s="22">
        <f t="shared" si="19"/>
        <v>0</v>
      </c>
      <c r="T141" s="20"/>
      <c r="U141" s="20"/>
      <c r="V141" s="205"/>
      <c r="W141" s="20"/>
      <c r="X141" s="174"/>
      <c r="Y141" s="428">
        <f t="shared" si="16"/>
        <v>0</v>
      </c>
    </row>
    <row r="142" spans="1:25" ht="56.25">
      <c r="A142" s="40"/>
      <c r="B142" s="57" t="s">
        <v>54</v>
      </c>
      <c r="C142" s="260"/>
      <c r="D142" s="260"/>
      <c r="E142" s="260"/>
      <c r="F142" s="260"/>
      <c r="G142" s="392">
        <v>25000</v>
      </c>
      <c r="H142" s="42" t="s">
        <v>355</v>
      </c>
      <c r="I142" s="242" t="s">
        <v>26</v>
      </c>
      <c r="J142" s="242"/>
      <c r="K142" s="242"/>
      <c r="L142" s="306">
        <v>42</v>
      </c>
      <c r="M142" s="42" t="s">
        <v>384</v>
      </c>
      <c r="N142" s="28">
        <v>6011</v>
      </c>
      <c r="O142" s="11">
        <v>2240</v>
      </c>
      <c r="P142" s="17">
        <v>25000</v>
      </c>
      <c r="Q142" s="17"/>
      <c r="R142" s="233">
        <f t="shared" si="17"/>
        <v>25000</v>
      </c>
      <c r="S142" s="22">
        <f t="shared" si="19"/>
        <v>0</v>
      </c>
      <c r="T142" s="20"/>
      <c r="U142" s="20"/>
      <c r="V142" s="205"/>
      <c r="W142" s="20"/>
      <c r="X142" s="174"/>
      <c r="Y142" s="428">
        <f t="shared" si="16"/>
        <v>0</v>
      </c>
    </row>
    <row r="143" spans="1:25" s="110" customFormat="1" ht="56.25">
      <c r="A143" s="40"/>
      <c r="B143" s="57" t="s">
        <v>54</v>
      </c>
      <c r="C143" s="260"/>
      <c r="D143" s="260"/>
      <c r="E143" s="260"/>
      <c r="F143" s="260"/>
      <c r="G143" s="471">
        <v>25000</v>
      </c>
      <c r="H143" s="42" t="s">
        <v>356</v>
      </c>
      <c r="I143" s="242" t="s">
        <v>26</v>
      </c>
      <c r="J143" s="429" t="s">
        <v>400</v>
      </c>
      <c r="K143" s="242"/>
      <c r="L143" s="364" t="s">
        <v>265</v>
      </c>
      <c r="M143" s="379" t="s">
        <v>230</v>
      </c>
      <c r="N143" s="4">
        <v>1010</v>
      </c>
      <c r="O143" s="11">
        <v>2240</v>
      </c>
      <c r="P143" s="21">
        <v>25000</v>
      </c>
      <c r="Q143" s="21"/>
      <c r="R143" s="233">
        <f t="shared" si="17"/>
        <v>25000</v>
      </c>
      <c r="S143" s="22">
        <f t="shared" si="19"/>
        <v>0</v>
      </c>
      <c r="T143" s="20"/>
      <c r="U143" s="20"/>
      <c r="V143" s="205"/>
      <c r="W143" s="20"/>
      <c r="X143" s="174"/>
      <c r="Y143" s="428">
        <f t="shared" si="16"/>
        <v>0</v>
      </c>
    </row>
    <row r="144" spans="1:25" s="110" customFormat="1" ht="37.5">
      <c r="A144" s="40"/>
      <c r="B144" s="57" t="s">
        <v>54</v>
      </c>
      <c r="C144" s="260"/>
      <c r="D144" s="260"/>
      <c r="E144" s="260"/>
      <c r="F144" s="260"/>
      <c r="G144" s="471">
        <v>15000</v>
      </c>
      <c r="H144" s="42" t="s">
        <v>357</v>
      </c>
      <c r="I144" s="242" t="s">
        <v>26</v>
      </c>
      <c r="J144" s="1" t="s">
        <v>410</v>
      </c>
      <c r="K144" s="242"/>
      <c r="L144" s="364" t="s">
        <v>277</v>
      </c>
      <c r="M144" s="8" t="s">
        <v>278</v>
      </c>
      <c r="N144" s="10">
        <v>2010</v>
      </c>
      <c r="O144" s="11">
        <v>2610</v>
      </c>
      <c r="P144" s="21">
        <v>15000</v>
      </c>
      <c r="Q144" s="21"/>
      <c r="R144" s="233">
        <f t="shared" si="17"/>
        <v>15000</v>
      </c>
      <c r="S144" s="22">
        <f t="shared" si="19"/>
        <v>0</v>
      </c>
      <c r="T144" s="20"/>
      <c r="U144" s="20"/>
      <c r="V144" s="205"/>
      <c r="W144" s="20"/>
      <c r="X144" s="174"/>
      <c r="Y144" s="428">
        <f t="shared" si="16"/>
        <v>0</v>
      </c>
    </row>
    <row r="145" spans="1:25" s="110" customFormat="1" ht="37.5">
      <c r="A145" s="40"/>
      <c r="B145" s="57" t="s">
        <v>54</v>
      </c>
      <c r="C145" s="260"/>
      <c r="D145" s="260"/>
      <c r="E145" s="260"/>
      <c r="F145" s="260"/>
      <c r="G145" s="471">
        <v>25000</v>
      </c>
      <c r="H145" s="42" t="s">
        <v>358</v>
      </c>
      <c r="I145" s="242" t="s">
        <v>26</v>
      </c>
      <c r="J145" s="1" t="s">
        <v>410</v>
      </c>
      <c r="K145" s="242"/>
      <c r="L145" s="364" t="s">
        <v>277</v>
      </c>
      <c r="M145" s="8" t="s">
        <v>278</v>
      </c>
      <c r="N145" s="10">
        <v>2010</v>
      </c>
      <c r="O145" s="11">
        <v>2610</v>
      </c>
      <c r="P145" s="21">
        <v>25000</v>
      </c>
      <c r="Q145" s="21"/>
      <c r="R145" s="233">
        <f>+P145+Q145</f>
        <v>25000</v>
      </c>
      <c r="S145" s="22"/>
      <c r="T145" s="20"/>
      <c r="U145" s="20"/>
      <c r="V145" s="205"/>
      <c r="W145" s="20"/>
      <c r="X145" s="174"/>
      <c r="Y145" s="428">
        <f t="shared" si="16"/>
        <v>0</v>
      </c>
    </row>
    <row r="146" spans="1:25" s="110" customFormat="1" ht="37.5">
      <c r="A146" s="40"/>
      <c r="B146" s="57" t="s">
        <v>54</v>
      </c>
      <c r="C146" s="260"/>
      <c r="D146" s="260"/>
      <c r="E146" s="260"/>
      <c r="F146" s="260"/>
      <c r="G146" s="471">
        <v>10000</v>
      </c>
      <c r="H146" s="42" t="s">
        <v>359</v>
      </c>
      <c r="I146" s="242" t="s">
        <v>26</v>
      </c>
      <c r="J146" s="1" t="s">
        <v>410</v>
      </c>
      <c r="K146" s="242"/>
      <c r="L146" s="364" t="s">
        <v>277</v>
      </c>
      <c r="M146" s="8" t="s">
        <v>278</v>
      </c>
      <c r="N146" s="10">
        <v>2010</v>
      </c>
      <c r="O146" s="11">
        <v>3210</v>
      </c>
      <c r="P146" s="21"/>
      <c r="Q146" s="21">
        <v>10000</v>
      </c>
      <c r="R146" s="233">
        <f>+P146+Q146</f>
        <v>10000</v>
      </c>
      <c r="S146" s="22"/>
      <c r="T146" s="20"/>
      <c r="U146" s="20"/>
      <c r="V146" s="205"/>
      <c r="W146" s="20"/>
      <c r="X146" s="174"/>
      <c r="Y146" s="428">
        <f t="shared" si="16"/>
        <v>0</v>
      </c>
    </row>
    <row r="147" spans="1:25" s="110" customFormat="1" ht="56.25">
      <c r="A147" s="40"/>
      <c r="B147" s="57" t="s">
        <v>54</v>
      </c>
      <c r="C147" s="260"/>
      <c r="D147" s="260"/>
      <c r="E147" s="260"/>
      <c r="F147" s="260"/>
      <c r="G147" s="471">
        <v>30000</v>
      </c>
      <c r="H147" s="42" t="s">
        <v>360</v>
      </c>
      <c r="I147" s="242" t="s">
        <v>26</v>
      </c>
      <c r="J147" s="429" t="s">
        <v>400</v>
      </c>
      <c r="K147" s="242"/>
      <c r="L147" s="364" t="s">
        <v>265</v>
      </c>
      <c r="M147" s="385" t="s">
        <v>230</v>
      </c>
      <c r="N147" s="4">
        <v>1020</v>
      </c>
      <c r="O147" s="11">
        <v>2210</v>
      </c>
      <c r="P147" s="21">
        <v>30000</v>
      </c>
      <c r="Q147" s="21"/>
      <c r="R147" s="233">
        <f>+P147+Q147</f>
        <v>30000</v>
      </c>
      <c r="S147" s="22"/>
      <c r="T147" s="20"/>
      <c r="U147" s="20"/>
      <c r="V147" s="205"/>
      <c r="W147" s="20"/>
      <c r="X147" s="174"/>
      <c r="Y147" s="428">
        <f t="shared" si="16"/>
        <v>0</v>
      </c>
    </row>
    <row r="148" spans="1:25" s="110" customFormat="1" ht="56.25">
      <c r="A148" s="40"/>
      <c r="B148" s="57" t="s">
        <v>54</v>
      </c>
      <c r="C148" s="260"/>
      <c r="D148" s="260"/>
      <c r="E148" s="260"/>
      <c r="F148" s="260"/>
      <c r="G148" s="471">
        <v>10000</v>
      </c>
      <c r="H148" s="42" t="s">
        <v>361</v>
      </c>
      <c r="I148" s="242" t="s">
        <v>26</v>
      </c>
      <c r="J148" s="242"/>
      <c r="K148" s="242"/>
      <c r="L148" s="306">
        <v>11</v>
      </c>
      <c r="M148" s="474" t="s">
        <v>240</v>
      </c>
      <c r="N148" s="10">
        <v>5033</v>
      </c>
      <c r="O148" s="11">
        <v>3110</v>
      </c>
      <c r="P148" s="23"/>
      <c r="Q148" s="23">
        <v>10000</v>
      </c>
      <c r="R148" s="233">
        <f t="shared" si="17"/>
        <v>10000</v>
      </c>
      <c r="S148" s="22">
        <f t="shared" si="19"/>
        <v>0</v>
      </c>
      <c r="T148" s="20"/>
      <c r="U148" s="20"/>
      <c r="V148" s="205"/>
      <c r="W148" s="20"/>
      <c r="X148" s="174"/>
      <c r="Y148" s="428">
        <f t="shared" si="16"/>
        <v>0</v>
      </c>
    </row>
    <row r="149" spans="1:25" s="133" customFormat="1" ht="18.75">
      <c r="A149" s="44"/>
      <c r="B149" s="57" t="s">
        <v>54</v>
      </c>
      <c r="C149" s="260"/>
      <c r="D149" s="260"/>
      <c r="E149" s="260"/>
      <c r="F149" s="260"/>
      <c r="G149" s="471"/>
      <c r="H149" s="50"/>
      <c r="I149" s="242" t="s">
        <v>26</v>
      </c>
      <c r="J149" s="242"/>
      <c r="K149" s="242"/>
      <c r="L149" s="306"/>
      <c r="M149" s="474"/>
      <c r="N149" s="10"/>
      <c r="O149" s="11"/>
      <c r="P149" s="23"/>
      <c r="Q149" s="23"/>
      <c r="R149" s="233">
        <f t="shared" si="17"/>
        <v>0</v>
      </c>
      <c r="S149" s="22">
        <f t="shared" si="19"/>
        <v>0</v>
      </c>
      <c r="T149" s="163"/>
      <c r="U149" s="163"/>
      <c r="V149" s="204"/>
      <c r="W149" s="163"/>
      <c r="X149" s="97"/>
      <c r="Y149" s="428">
        <f t="shared" si="16"/>
        <v>0</v>
      </c>
    </row>
    <row r="150" spans="1:25" s="133" customFormat="1" ht="18.75">
      <c r="A150" s="44"/>
      <c r="B150" s="63" t="s">
        <v>54</v>
      </c>
      <c r="C150" s="254"/>
      <c r="D150" s="254"/>
      <c r="E150" s="254"/>
      <c r="F150" s="254"/>
      <c r="G150" s="471"/>
      <c r="H150" s="61"/>
      <c r="I150" s="242" t="s">
        <v>26</v>
      </c>
      <c r="J150" s="242"/>
      <c r="K150" s="242"/>
      <c r="L150" s="306"/>
      <c r="M150" s="68"/>
      <c r="N150" s="36"/>
      <c r="O150" s="33"/>
      <c r="P150" s="23"/>
      <c r="Q150" s="23"/>
      <c r="R150" s="233">
        <f t="shared" si="17"/>
        <v>0</v>
      </c>
      <c r="S150" s="22">
        <f t="shared" si="19"/>
        <v>0</v>
      </c>
      <c r="T150" s="163"/>
      <c r="U150" s="163"/>
      <c r="V150" s="204"/>
      <c r="W150" s="163"/>
      <c r="X150" s="97"/>
      <c r="Y150" s="428">
        <f t="shared" si="16"/>
        <v>0</v>
      </c>
    </row>
    <row r="151" spans="1:25" s="134" customFormat="1" ht="37.5">
      <c r="A151" s="70">
        <v>11</v>
      </c>
      <c r="B151" s="412" t="s">
        <v>54</v>
      </c>
      <c r="C151" s="271">
        <v>300000</v>
      </c>
      <c r="D151" s="271"/>
      <c r="E151" s="414">
        <f>SUM(E139:E150)</f>
        <v>0</v>
      </c>
      <c r="F151" s="468"/>
      <c r="G151" s="414">
        <f>SUM(G139:G150)</f>
        <v>300000</v>
      </c>
      <c r="H151" s="39"/>
      <c r="I151" s="272" t="s">
        <v>26</v>
      </c>
      <c r="J151" s="272"/>
      <c r="K151" s="272"/>
      <c r="L151" s="307"/>
      <c r="M151" s="12"/>
      <c r="N151" s="12"/>
      <c r="O151" s="12"/>
      <c r="P151" s="19">
        <f>SUM(P139:P150)</f>
        <v>270000</v>
      </c>
      <c r="Q151" s="19">
        <f aca="true" t="shared" si="20" ref="Q151:W151">SUM(Q139:Q150)</f>
        <v>30000</v>
      </c>
      <c r="R151" s="19">
        <f t="shared" si="20"/>
        <v>300000</v>
      </c>
      <c r="S151" s="19">
        <f t="shared" si="20"/>
        <v>0</v>
      </c>
      <c r="T151" s="19">
        <f t="shared" si="20"/>
        <v>0</v>
      </c>
      <c r="U151" s="19">
        <f t="shared" si="20"/>
        <v>0</v>
      </c>
      <c r="V151" s="19">
        <f t="shared" si="20"/>
        <v>0</v>
      </c>
      <c r="W151" s="19">
        <f t="shared" si="20"/>
        <v>0</v>
      </c>
      <c r="X151" s="173"/>
      <c r="Y151" s="428">
        <f t="shared" si="16"/>
        <v>0</v>
      </c>
    </row>
    <row r="152" spans="1:25" ht="37.5">
      <c r="A152" s="40"/>
      <c r="B152" s="57" t="s">
        <v>56</v>
      </c>
      <c r="C152" s="260"/>
      <c r="D152" s="260"/>
      <c r="E152" s="260"/>
      <c r="F152" s="260"/>
      <c r="G152" s="392">
        <v>30000</v>
      </c>
      <c r="H152" s="50" t="s">
        <v>103</v>
      </c>
      <c r="I152" s="242" t="s">
        <v>26</v>
      </c>
      <c r="J152" s="1" t="s">
        <v>410</v>
      </c>
      <c r="K152" s="242"/>
      <c r="L152" s="364" t="s">
        <v>277</v>
      </c>
      <c r="M152" s="8" t="s">
        <v>278</v>
      </c>
      <c r="N152" s="10">
        <v>2010</v>
      </c>
      <c r="O152" s="11">
        <v>2610</v>
      </c>
      <c r="P152" s="17">
        <v>30000</v>
      </c>
      <c r="Q152" s="17"/>
      <c r="R152" s="233">
        <f t="shared" si="17"/>
        <v>30000</v>
      </c>
      <c r="S152" s="22">
        <f t="shared" si="19"/>
        <v>0</v>
      </c>
      <c r="T152" s="20"/>
      <c r="U152" s="20"/>
      <c r="V152" s="205"/>
      <c r="W152" s="20"/>
      <c r="X152" s="178"/>
      <c r="Y152" s="428">
        <f t="shared" si="16"/>
        <v>0</v>
      </c>
    </row>
    <row r="153" spans="1:25" ht="56.25">
      <c r="A153" s="40"/>
      <c r="B153" s="57" t="s">
        <v>56</v>
      </c>
      <c r="C153" s="260"/>
      <c r="D153" s="260"/>
      <c r="E153" s="260"/>
      <c r="F153" s="260"/>
      <c r="G153" s="392">
        <v>50000</v>
      </c>
      <c r="H153" s="50" t="s">
        <v>104</v>
      </c>
      <c r="I153" s="242" t="s">
        <v>26</v>
      </c>
      <c r="J153" s="1" t="s">
        <v>410</v>
      </c>
      <c r="K153" s="242"/>
      <c r="L153" s="364" t="s">
        <v>277</v>
      </c>
      <c r="M153" s="8" t="s">
        <v>278</v>
      </c>
      <c r="N153" s="54">
        <v>2010</v>
      </c>
      <c r="O153" s="11">
        <v>2610</v>
      </c>
      <c r="P153" s="17">
        <v>50000</v>
      </c>
      <c r="Q153" s="17"/>
      <c r="R153" s="233">
        <f t="shared" si="17"/>
        <v>50000</v>
      </c>
      <c r="S153" s="22">
        <f t="shared" si="19"/>
        <v>0</v>
      </c>
      <c r="T153" s="20"/>
      <c r="U153" s="20"/>
      <c r="V153" s="205"/>
      <c r="W153" s="20"/>
      <c r="X153" s="175"/>
      <c r="Y153" s="428">
        <f t="shared" si="16"/>
        <v>0</v>
      </c>
    </row>
    <row r="154" spans="1:25" s="110" customFormat="1" ht="75">
      <c r="A154" s="40"/>
      <c r="B154" s="57" t="s">
        <v>56</v>
      </c>
      <c r="C154" s="260"/>
      <c r="D154" s="260"/>
      <c r="E154" s="260"/>
      <c r="F154" s="260"/>
      <c r="G154" s="392">
        <v>30000</v>
      </c>
      <c r="H154" s="50" t="s">
        <v>105</v>
      </c>
      <c r="I154" s="242" t="s">
        <v>26</v>
      </c>
      <c r="J154" s="1" t="s">
        <v>410</v>
      </c>
      <c r="K154" s="242"/>
      <c r="L154" s="364" t="s">
        <v>277</v>
      </c>
      <c r="M154" s="8" t="s">
        <v>278</v>
      </c>
      <c r="N154" s="10">
        <v>2010</v>
      </c>
      <c r="O154" s="33">
        <v>3210</v>
      </c>
      <c r="P154" s="21"/>
      <c r="Q154" s="21">
        <v>30000</v>
      </c>
      <c r="R154" s="233">
        <f t="shared" si="17"/>
        <v>30000</v>
      </c>
      <c r="S154" s="22">
        <f t="shared" si="19"/>
        <v>0</v>
      </c>
      <c r="T154" s="20"/>
      <c r="U154" s="20"/>
      <c r="V154" s="205"/>
      <c r="W154" s="20"/>
      <c r="X154" s="174"/>
      <c r="Y154" s="428">
        <f t="shared" si="16"/>
        <v>0</v>
      </c>
    </row>
    <row r="155" spans="1:25" s="110" customFormat="1" ht="56.25">
      <c r="A155" s="40"/>
      <c r="B155" s="57" t="s">
        <v>56</v>
      </c>
      <c r="C155" s="260"/>
      <c r="D155" s="260"/>
      <c r="E155" s="260"/>
      <c r="F155" s="260"/>
      <c r="G155" s="392">
        <v>120000</v>
      </c>
      <c r="H155" s="50" t="s">
        <v>106</v>
      </c>
      <c r="I155" s="242" t="s">
        <v>26</v>
      </c>
      <c r="J155" s="1" t="s">
        <v>410</v>
      </c>
      <c r="K155" s="242"/>
      <c r="L155" s="364" t="s">
        <v>277</v>
      </c>
      <c r="M155" s="8" t="s">
        <v>278</v>
      </c>
      <c r="N155" s="54">
        <v>2010</v>
      </c>
      <c r="O155" s="11">
        <v>3210</v>
      </c>
      <c r="P155" s="21"/>
      <c r="Q155" s="21">
        <v>120000</v>
      </c>
      <c r="R155" s="233">
        <f t="shared" si="17"/>
        <v>120000</v>
      </c>
      <c r="S155" s="22">
        <f t="shared" si="19"/>
        <v>0</v>
      </c>
      <c r="T155" s="20"/>
      <c r="U155" s="20"/>
      <c r="V155" s="205"/>
      <c r="W155" s="20"/>
      <c r="X155" s="178"/>
      <c r="Y155" s="428">
        <f t="shared" si="16"/>
        <v>0</v>
      </c>
    </row>
    <row r="156" spans="1:25" s="110" customFormat="1" ht="56.25">
      <c r="A156" s="40"/>
      <c r="B156" s="63" t="s">
        <v>56</v>
      </c>
      <c r="C156" s="254"/>
      <c r="D156" s="254"/>
      <c r="E156" s="254"/>
      <c r="F156" s="254"/>
      <c r="G156" s="392">
        <v>70000</v>
      </c>
      <c r="H156" s="61" t="s">
        <v>107</v>
      </c>
      <c r="I156" s="242" t="s">
        <v>26</v>
      </c>
      <c r="J156" s="429" t="s">
        <v>400</v>
      </c>
      <c r="K156" s="242"/>
      <c r="L156" s="358" t="s">
        <v>265</v>
      </c>
      <c r="M156" s="169" t="s">
        <v>230</v>
      </c>
      <c r="N156" s="10">
        <v>1020</v>
      </c>
      <c r="O156" s="11">
        <v>2240</v>
      </c>
      <c r="P156" s="21">
        <v>70000</v>
      </c>
      <c r="Q156" s="21"/>
      <c r="R156" s="233">
        <f t="shared" si="17"/>
        <v>70000</v>
      </c>
      <c r="S156" s="22">
        <f t="shared" si="19"/>
        <v>0</v>
      </c>
      <c r="T156" s="20"/>
      <c r="U156" s="20"/>
      <c r="V156" s="205"/>
      <c r="W156" s="20"/>
      <c r="X156" s="174"/>
      <c r="Y156" s="428">
        <f t="shared" si="16"/>
        <v>0</v>
      </c>
    </row>
    <row r="157" spans="1:25" s="110" customFormat="1" ht="18.75">
      <c r="A157" s="40"/>
      <c r="B157" s="63" t="s">
        <v>56</v>
      </c>
      <c r="C157" s="254"/>
      <c r="D157" s="254"/>
      <c r="E157" s="254"/>
      <c r="F157" s="254"/>
      <c r="G157" s="392"/>
      <c r="H157" s="61"/>
      <c r="I157" s="242" t="s">
        <v>26</v>
      </c>
      <c r="J157" s="242"/>
      <c r="K157" s="242"/>
      <c r="L157" s="306"/>
      <c r="M157" s="474"/>
      <c r="N157" s="10"/>
      <c r="O157" s="11"/>
      <c r="P157" s="21"/>
      <c r="Q157" s="21"/>
      <c r="R157" s="233">
        <f t="shared" si="17"/>
        <v>0</v>
      </c>
      <c r="S157" s="22">
        <f t="shared" si="19"/>
        <v>0</v>
      </c>
      <c r="T157" s="20"/>
      <c r="U157" s="20"/>
      <c r="V157" s="205"/>
      <c r="W157" s="20"/>
      <c r="X157" s="174"/>
      <c r="Y157" s="428">
        <f t="shared" si="16"/>
        <v>0</v>
      </c>
    </row>
    <row r="158" spans="1:25" s="110" customFormat="1" ht="18.75">
      <c r="A158" s="40"/>
      <c r="B158" s="63" t="s">
        <v>56</v>
      </c>
      <c r="C158" s="254"/>
      <c r="D158" s="254"/>
      <c r="E158" s="254"/>
      <c r="F158" s="254"/>
      <c r="G158" s="392"/>
      <c r="H158" s="61"/>
      <c r="I158" s="242" t="s">
        <v>26</v>
      </c>
      <c r="J158" s="242"/>
      <c r="K158" s="242"/>
      <c r="L158" s="306"/>
      <c r="M158" s="474"/>
      <c r="N158" s="475"/>
      <c r="O158" s="325"/>
      <c r="P158" s="21"/>
      <c r="Q158" s="21"/>
      <c r="R158" s="233">
        <f t="shared" si="17"/>
        <v>0</v>
      </c>
      <c r="S158" s="22">
        <f t="shared" si="19"/>
        <v>0</v>
      </c>
      <c r="T158" s="20"/>
      <c r="U158" s="20"/>
      <c r="V158" s="205"/>
      <c r="W158" s="20"/>
      <c r="X158" s="174"/>
      <c r="Y158" s="428">
        <f t="shared" si="16"/>
        <v>0</v>
      </c>
    </row>
    <row r="159" spans="1:25" s="110" customFormat="1" ht="18.75">
      <c r="A159" s="40"/>
      <c r="B159" s="63" t="s">
        <v>56</v>
      </c>
      <c r="C159" s="254"/>
      <c r="D159" s="254"/>
      <c r="E159" s="254"/>
      <c r="F159" s="254"/>
      <c r="G159" s="392"/>
      <c r="H159" s="61"/>
      <c r="I159" s="242" t="s">
        <v>26</v>
      </c>
      <c r="J159" s="242"/>
      <c r="K159" s="242"/>
      <c r="L159" s="306"/>
      <c r="M159" s="474"/>
      <c r="N159" s="10"/>
      <c r="O159" s="11"/>
      <c r="P159" s="21"/>
      <c r="Q159" s="21"/>
      <c r="R159" s="233">
        <f t="shared" si="17"/>
        <v>0</v>
      </c>
      <c r="S159" s="22">
        <f t="shared" si="19"/>
        <v>0</v>
      </c>
      <c r="T159" s="20"/>
      <c r="U159" s="20"/>
      <c r="V159" s="205"/>
      <c r="W159" s="20"/>
      <c r="X159" s="174"/>
      <c r="Y159" s="428">
        <f t="shared" si="16"/>
        <v>0</v>
      </c>
    </row>
    <row r="160" spans="1:25" s="134" customFormat="1" ht="18.75">
      <c r="A160" s="70">
        <v>12</v>
      </c>
      <c r="B160" s="382" t="s">
        <v>56</v>
      </c>
      <c r="C160" s="383">
        <f>30000+50000+30000+120000+70000</f>
        <v>300000</v>
      </c>
      <c r="D160" s="383"/>
      <c r="E160" s="72">
        <f>SUM(E152:E159)</f>
        <v>0</v>
      </c>
      <c r="F160" s="72"/>
      <c r="G160" s="72">
        <f>SUM(G152:G159)</f>
        <v>300000</v>
      </c>
      <c r="H160" s="39"/>
      <c r="I160" s="272" t="s">
        <v>26</v>
      </c>
      <c r="J160" s="272"/>
      <c r="K160" s="272"/>
      <c r="L160" s="307"/>
      <c r="M160" s="12"/>
      <c r="N160" s="12"/>
      <c r="O160" s="12"/>
      <c r="P160" s="19">
        <f>SUM(P152:P159)</f>
        <v>150000</v>
      </c>
      <c r="Q160" s="19">
        <f aca="true" t="shared" si="21" ref="Q160:W160">SUM(Q152:Q159)</f>
        <v>150000</v>
      </c>
      <c r="R160" s="19">
        <f t="shared" si="21"/>
        <v>300000</v>
      </c>
      <c r="S160" s="19">
        <f t="shared" si="21"/>
        <v>0</v>
      </c>
      <c r="T160" s="19">
        <f t="shared" si="21"/>
        <v>0</v>
      </c>
      <c r="U160" s="19">
        <f t="shared" si="21"/>
        <v>0</v>
      </c>
      <c r="V160" s="19">
        <f t="shared" si="21"/>
        <v>0</v>
      </c>
      <c r="W160" s="19">
        <f t="shared" si="21"/>
        <v>0</v>
      </c>
      <c r="X160" s="173"/>
      <c r="Y160" s="428">
        <f t="shared" si="16"/>
        <v>0</v>
      </c>
    </row>
    <row r="161" spans="1:25" ht="75">
      <c r="A161" s="44"/>
      <c r="B161" s="143" t="s">
        <v>55</v>
      </c>
      <c r="C161" s="261"/>
      <c r="D161" s="261"/>
      <c r="E161" s="449">
        <v>20000</v>
      </c>
      <c r="F161" s="442" t="s">
        <v>496</v>
      </c>
      <c r="G161" s="396"/>
      <c r="H161" s="76" t="s">
        <v>427</v>
      </c>
      <c r="I161" s="1" t="s">
        <v>77</v>
      </c>
      <c r="J161" s="1"/>
      <c r="K161" s="1"/>
      <c r="L161" s="4"/>
      <c r="M161" s="8"/>
      <c r="N161" s="4"/>
      <c r="O161" s="33"/>
      <c r="P161" s="14"/>
      <c r="Q161" s="14"/>
      <c r="R161" s="233">
        <f t="shared" si="17"/>
        <v>0</v>
      </c>
      <c r="S161" s="22">
        <f t="shared" si="19"/>
        <v>0</v>
      </c>
      <c r="T161" s="22"/>
      <c r="U161" s="163"/>
      <c r="V161" s="204"/>
      <c r="W161" s="22"/>
      <c r="X161" s="97"/>
      <c r="Y161" s="428">
        <f t="shared" si="16"/>
        <v>0</v>
      </c>
    </row>
    <row r="162" spans="1:25" s="110" customFormat="1" ht="75">
      <c r="A162" s="40"/>
      <c r="B162" s="140" t="s">
        <v>55</v>
      </c>
      <c r="C162" s="262"/>
      <c r="D162" s="262"/>
      <c r="E162" s="449">
        <v>20000</v>
      </c>
      <c r="F162" s="442" t="s">
        <v>496</v>
      </c>
      <c r="G162" s="396"/>
      <c r="H162" s="76" t="s">
        <v>428</v>
      </c>
      <c r="I162" s="1" t="s">
        <v>77</v>
      </c>
      <c r="J162" s="1"/>
      <c r="K162" s="1"/>
      <c r="L162" s="4"/>
      <c r="M162" s="474"/>
      <c r="N162" s="10"/>
      <c r="O162" s="11"/>
      <c r="P162" s="17"/>
      <c r="Q162" s="17"/>
      <c r="R162" s="233">
        <f t="shared" si="17"/>
        <v>0</v>
      </c>
      <c r="S162" s="22">
        <f t="shared" si="19"/>
        <v>0</v>
      </c>
      <c r="T162" s="16"/>
      <c r="U162" s="20"/>
      <c r="V162" s="205"/>
      <c r="W162" s="16"/>
      <c r="X162" s="174"/>
      <c r="Y162" s="428">
        <f t="shared" si="16"/>
        <v>0</v>
      </c>
    </row>
    <row r="163" spans="1:25" s="110" customFormat="1" ht="112.5">
      <c r="A163" s="40"/>
      <c r="B163" s="140" t="s">
        <v>55</v>
      </c>
      <c r="C163" s="262"/>
      <c r="D163" s="262"/>
      <c r="E163" s="449">
        <v>20000</v>
      </c>
      <c r="F163" s="442" t="s">
        <v>496</v>
      </c>
      <c r="G163" s="396"/>
      <c r="H163" s="76" t="s">
        <v>429</v>
      </c>
      <c r="I163" s="1" t="s">
        <v>77</v>
      </c>
      <c r="J163" s="1"/>
      <c r="K163" s="1"/>
      <c r="L163" s="4"/>
      <c r="M163" s="474"/>
      <c r="N163" s="10"/>
      <c r="O163" s="11"/>
      <c r="P163" s="17"/>
      <c r="Q163" s="17"/>
      <c r="R163" s="233">
        <f t="shared" si="17"/>
        <v>0</v>
      </c>
      <c r="S163" s="22">
        <f t="shared" si="19"/>
        <v>0</v>
      </c>
      <c r="T163" s="16"/>
      <c r="U163" s="20"/>
      <c r="V163" s="205"/>
      <c r="W163" s="16"/>
      <c r="X163" s="174"/>
      <c r="Y163" s="428">
        <f t="shared" si="16"/>
        <v>0</v>
      </c>
    </row>
    <row r="164" spans="1:25" ht="75">
      <c r="A164" s="44"/>
      <c r="B164" s="57" t="s">
        <v>55</v>
      </c>
      <c r="C164" s="260"/>
      <c r="D164" s="260"/>
      <c r="E164" s="442">
        <v>20000</v>
      </c>
      <c r="F164" s="442" t="s">
        <v>496</v>
      </c>
      <c r="G164" s="392"/>
      <c r="H164" s="76" t="s">
        <v>430</v>
      </c>
      <c r="I164" s="1" t="s">
        <v>77</v>
      </c>
      <c r="J164" s="1"/>
      <c r="K164" s="1"/>
      <c r="L164" s="4"/>
      <c r="M164" s="474"/>
      <c r="N164" s="10"/>
      <c r="O164" s="33"/>
      <c r="P164" s="14"/>
      <c r="Q164" s="14"/>
      <c r="R164" s="233">
        <f t="shared" si="17"/>
        <v>0</v>
      </c>
      <c r="S164" s="22">
        <f t="shared" si="19"/>
        <v>0</v>
      </c>
      <c r="T164" s="22"/>
      <c r="U164" s="163"/>
      <c r="V164" s="204"/>
      <c r="W164" s="22"/>
      <c r="X164" s="97"/>
      <c r="Y164" s="428">
        <f t="shared" si="16"/>
        <v>0</v>
      </c>
    </row>
    <row r="165" spans="1:25" ht="75">
      <c r="A165" s="44"/>
      <c r="B165" s="57" t="s">
        <v>55</v>
      </c>
      <c r="C165" s="260"/>
      <c r="D165" s="260"/>
      <c r="E165" s="442">
        <v>20000</v>
      </c>
      <c r="F165" s="442" t="s">
        <v>496</v>
      </c>
      <c r="G165" s="392"/>
      <c r="H165" s="76" t="s">
        <v>431</v>
      </c>
      <c r="I165" s="1" t="s">
        <v>77</v>
      </c>
      <c r="J165" s="1"/>
      <c r="K165" s="1"/>
      <c r="L165" s="4"/>
      <c r="M165" s="474"/>
      <c r="N165" s="10"/>
      <c r="O165" s="33"/>
      <c r="P165" s="14"/>
      <c r="Q165" s="14"/>
      <c r="R165" s="233"/>
      <c r="S165" s="22"/>
      <c r="T165" s="22"/>
      <c r="U165" s="163"/>
      <c r="V165" s="204"/>
      <c r="W165" s="22"/>
      <c r="X165" s="97"/>
      <c r="Y165" s="428"/>
    </row>
    <row r="166" spans="1:25" ht="75">
      <c r="A166" s="44"/>
      <c r="B166" s="57" t="s">
        <v>55</v>
      </c>
      <c r="C166" s="260"/>
      <c r="D166" s="260"/>
      <c r="E166" s="442">
        <v>20000</v>
      </c>
      <c r="F166" s="442" t="s">
        <v>496</v>
      </c>
      <c r="G166" s="392"/>
      <c r="H166" s="76" t="s">
        <v>432</v>
      </c>
      <c r="I166" s="1" t="s">
        <v>77</v>
      </c>
      <c r="J166" s="1"/>
      <c r="K166" s="1"/>
      <c r="L166" s="4"/>
      <c r="M166" s="474"/>
      <c r="N166" s="10"/>
      <c r="O166" s="33"/>
      <c r="P166" s="14"/>
      <c r="Q166" s="14"/>
      <c r="R166" s="233"/>
      <c r="S166" s="22"/>
      <c r="T166" s="22"/>
      <c r="U166" s="163"/>
      <c r="V166" s="204"/>
      <c r="W166" s="22"/>
      <c r="X166" s="97"/>
      <c r="Y166" s="428"/>
    </row>
    <row r="167" spans="1:25" ht="75">
      <c r="A167" s="44"/>
      <c r="B167" s="57" t="s">
        <v>55</v>
      </c>
      <c r="C167" s="260"/>
      <c r="D167" s="260"/>
      <c r="E167" s="442">
        <v>20000</v>
      </c>
      <c r="F167" s="442" t="s">
        <v>496</v>
      </c>
      <c r="G167" s="392"/>
      <c r="H167" s="76" t="s">
        <v>433</v>
      </c>
      <c r="I167" s="1" t="s">
        <v>77</v>
      </c>
      <c r="J167" s="1"/>
      <c r="K167" s="1"/>
      <c r="L167" s="4"/>
      <c r="M167" s="474"/>
      <c r="N167" s="10"/>
      <c r="O167" s="33"/>
      <c r="P167" s="14"/>
      <c r="Q167" s="14"/>
      <c r="R167" s="233"/>
      <c r="S167" s="22"/>
      <c r="T167" s="22"/>
      <c r="U167" s="163"/>
      <c r="V167" s="204"/>
      <c r="W167" s="22"/>
      <c r="X167" s="97"/>
      <c r="Y167" s="428"/>
    </row>
    <row r="168" spans="1:25" ht="93.75">
      <c r="A168" s="44"/>
      <c r="B168" s="57" t="s">
        <v>55</v>
      </c>
      <c r="C168" s="260"/>
      <c r="D168" s="260"/>
      <c r="E168" s="442">
        <v>40000</v>
      </c>
      <c r="F168" s="442" t="s">
        <v>496</v>
      </c>
      <c r="G168" s="392"/>
      <c r="H168" s="76" t="s">
        <v>434</v>
      </c>
      <c r="I168" s="1" t="s">
        <v>77</v>
      </c>
      <c r="J168" s="1"/>
      <c r="K168" s="1"/>
      <c r="L168" s="4"/>
      <c r="M168" s="474"/>
      <c r="N168" s="10"/>
      <c r="O168" s="33"/>
      <c r="P168" s="14"/>
      <c r="Q168" s="14"/>
      <c r="R168" s="233"/>
      <c r="S168" s="22"/>
      <c r="T168" s="22"/>
      <c r="U168" s="163"/>
      <c r="V168" s="204"/>
      <c r="W168" s="22"/>
      <c r="X168" s="97"/>
      <c r="Y168" s="428"/>
    </row>
    <row r="169" spans="1:25" ht="75">
      <c r="A169" s="44"/>
      <c r="B169" s="57" t="s">
        <v>55</v>
      </c>
      <c r="C169" s="260"/>
      <c r="D169" s="260"/>
      <c r="E169" s="442">
        <v>20000</v>
      </c>
      <c r="F169" s="442" t="s">
        <v>496</v>
      </c>
      <c r="G169" s="392"/>
      <c r="H169" s="76" t="s">
        <v>435</v>
      </c>
      <c r="I169" s="1" t="s">
        <v>77</v>
      </c>
      <c r="J169" s="1"/>
      <c r="K169" s="1"/>
      <c r="L169" s="4"/>
      <c r="M169" s="474"/>
      <c r="N169" s="10"/>
      <c r="O169" s="33"/>
      <c r="P169" s="14"/>
      <c r="Q169" s="14"/>
      <c r="R169" s="233"/>
      <c r="S169" s="22"/>
      <c r="T169" s="22"/>
      <c r="U169" s="163"/>
      <c r="V169" s="204"/>
      <c r="W169" s="22"/>
      <c r="X169" s="97"/>
      <c r="Y169" s="428"/>
    </row>
    <row r="170" spans="1:25" ht="75">
      <c r="A170" s="44"/>
      <c r="B170" s="57" t="s">
        <v>55</v>
      </c>
      <c r="C170" s="260"/>
      <c r="D170" s="260"/>
      <c r="E170" s="442">
        <v>20000</v>
      </c>
      <c r="F170" s="442" t="s">
        <v>496</v>
      </c>
      <c r="G170" s="392"/>
      <c r="H170" s="76" t="s">
        <v>436</v>
      </c>
      <c r="I170" s="1" t="s">
        <v>77</v>
      </c>
      <c r="J170" s="1"/>
      <c r="K170" s="1"/>
      <c r="L170" s="4"/>
      <c r="M170" s="474"/>
      <c r="N170" s="10"/>
      <c r="O170" s="33"/>
      <c r="P170" s="14"/>
      <c r="Q170" s="14"/>
      <c r="R170" s="233"/>
      <c r="S170" s="22"/>
      <c r="T170" s="22"/>
      <c r="U170" s="163"/>
      <c r="V170" s="204"/>
      <c r="W170" s="22"/>
      <c r="X170" s="97"/>
      <c r="Y170" s="428"/>
    </row>
    <row r="171" spans="1:25" ht="93.75">
      <c r="A171" s="44"/>
      <c r="B171" s="57" t="s">
        <v>55</v>
      </c>
      <c r="C171" s="260"/>
      <c r="D171" s="260"/>
      <c r="E171" s="442">
        <v>20000</v>
      </c>
      <c r="F171" s="442" t="s">
        <v>496</v>
      </c>
      <c r="G171" s="392"/>
      <c r="H171" s="76" t="s">
        <v>437</v>
      </c>
      <c r="I171" s="1" t="s">
        <v>77</v>
      </c>
      <c r="J171" s="1"/>
      <c r="K171" s="1"/>
      <c r="L171" s="4"/>
      <c r="M171" s="474"/>
      <c r="N171" s="10"/>
      <c r="O171" s="33"/>
      <c r="P171" s="14"/>
      <c r="Q171" s="14"/>
      <c r="R171" s="233"/>
      <c r="S171" s="22"/>
      <c r="T171" s="22"/>
      <c r="U171" s="163"/>
      <c r="V171" s="204"/>
      <c r="W171" s="22"/>
      <c r="X171" s="97"/>
      <c r="Y171" s="428"/>
    </row>
    <row r="172" spans="1:25" ht="75">
      <c r="A172" s="44"/>
      <c r="B172" s="57" t="s">
        <v>55</v>
      </c>
      <c r="C172" s="260"/>
      <c r="D172" s="260"/>
      <c r="E172" s="442">
        <v>20000</v>
      </c>
      <c r="F172" s="442" t="s">
        <v>496</v>
      </c>
      <c r="G172" s="392"/>
      <c r="H172" s="76" t="s">
        <v>438</v>
      </c>
      <c r="I172" s="1" t="s">
        <v>77</v>
      </c>
      <c r="J172" s="1"/>
      <c r="K172" s="1"/>
      <c r="L172" s="4"/>
      <c r="M172" s="474"/>
      <c r="N172" s="10"/>
      <c r="O172" s="33"/>
      <c r="P172" s="14"/>
      <c r="Q172" s="14"/>
      <c r="R172" s="233"/>
      <c r="S172" s="22"/>
      <c r="T172" s="22"/>
      <c r="U172" s="163"/>
      <c r="V172" s="204"/>
      <c r="W172" s="22"/>
      <c r="X172" s="97"/>
      <c r="Y172" s="428"/>
    </row>
    <row r="173" spans="1:25" ht="75">
      <c r="A173" s="44"/>
      <c r="B173" s="57" t="s">
        <v>55</v>
      </c>
      <c r="C173" s="260"/>
      <c r="D173" s="260"/>
      <c r="E173" s="442">
        <v>20000</v>
      </c>
      <c r="F173" s="442" t="s">
        <v>496</v>
      </c>
      <c r="G173" s="392"/>
      <c r="H173" s="76" t="s">
        <v>439</v>
      </c>
      <c r="I173" s="1" t="s">
        <v>77</v>
      </c>
      <c r="J173" s="1"/>
      <c r="K173" s="1"/>
      <c r="L173" s="4"/>
      <c r="M173" s="474"/>
      <c r="N173" s="10"/>
      <c r="O173" s="33"/>
      <c r="P173" s="14"/>
      <c r="Q173" s="14"/>
      <c r="R173" s="233"/>
      <c r="S173" s="22"/>
      <c r="T173" s="22"/>
      <c r="U173" s="163"/>
      <c r="V173" s="204"/>
      <c r="W173" s="22"/>
      <c r="X173" s="97"/>
      <c r="Y173" s="428"/>
    </row>
    <row r="174" spans="1:25" ht="112.5">
      <c r="A174" s="44"/>
      <c r="B174" s="57" t="s">
        <v>55</v>
      </c>
      <c r="C174" s="260"/>
      <c r="D174" s="260"/>
      <c r="E174" s="442">
        <v>20000</v>
      </c>
      <c r="F174" s="442" t="s">
        <v>496</v>
      </c>
      <c r="G174" s="392"/>
      <c r="H174" s="76" t="s">
        <v>440</v>
      </c>
      <c r="I174" s="1" t="s">
        <v>77</v>
      </c>
      <c r="J174" s="1"/>
      <c r="K174" s="1"/>
      <c r="L174" s="4"/>
      <c r="M174" s="4"/>
      <c r="N174" s="4"/>
      <c r="O174" s="33"/>
      <c r="P174" s="14"/>
      <c r="Q174" s="14"/>
      <c r="R174" s="233">
        <f t="shared" si="17"/>
        <v>0</v>
      </c>
      <c r="S174" s="22">
        <f t="shared" si="19"/>
        <v>0</v>
      </c>
      <c r="T174" s="22"/>
      <c r="U174" s="163"/>
      <c r="V174" s="204"/>
      <c r="W174" s="22"/>
      <c r="X174" s="97"/>
      <c r="Y174" s="428">
        <f aca="true" t="shared" si="22" ref="Y174:Y238">R174-G174</f>
        <v>0</v>
      </c>
    </row>
    <row r="175" spans="1:25" ht="75">
      <c r="A175" s="44"/>
      <c r="B175" s="57" t="s">
        <v>55</v>
      </c>
      <c r="C175" s="260"/>
      <c r="D175" s="260"/>
      <c r="E175" s="442">
        <v>40000</v>
      </c>
      <c r="F175" s="442" t="s">
        <v>496</v>
      </c>
      <c r="G175" s="392"/>
      <c r="H175" s="76" t="s">
        <v>441</v>
      </c>
      <c r="I175" s="1" t="s">
        <v>77</v>
      </c>
      <c r="J175" s="1"/>
      <c r="K175" s="1"/>
      <c r="L175" s="4"/>
      <c r="M175" s="474"/>
      <c r="N175" s="10"/>
      <c r="O175" s="33"/>
      <c r="P175" s="14"/>
      <c r="Q175" s="14"/>
      <c r="R175" s="233">
        <f t="shared" si="17"/>
        <v>0</v>
      </c>
      <c r="S175" s="22">
        <f t="shared" si="19"/>
        <v>0</v>
      </c>
      <c r="T175" s="22"/>
      <c r="U175" s="163"/>
      <c r="V175" s="204"/>
      <c r="W175" s="22"/>
      <c r="X175" s="97"/>
      <c r="Y175" s="428">
        <f t="shared" si="22"/>
        <v>0</v>
      </c>
    </row>
    <row r="176" spans="1:25" s="134" customFormat="1" ht="37.5">
      <c r="A176" s="70">
        <v>13</v>
      </c>
      <c r="B176" s="412" t="s">
        <v>55</v>
      </c>
      <c r="C176" s="415"/>
      <c r="D176" s="415"/>
      <c r="E176" s="415">
        <f>SUM(E161:E175)</f>
        <v>340000</v>
      </c>
      <c r="F176" s="415"/>
      <c r="G176" s="415">
        <f>SUM(G161:G175)</f>
        <v>0</v>
      </c>
      <c r="H176" s="46"/>
      <c r="I176" s="64" t="s">
        <v>77</v>
      </c>
      <c r="J176" s="166"/>
      <c r="K176" s="166"/>
      <c r="L176" s="305"/>
      <c r="M176" s="13"/>
      <c r="N176" s="13"/>
      <c r="O176" s="326"/>
      <c r="P176" s="19">
        <f>SUM(P161:P175)</f>
        <v>0</v>
      </c>
      <c r="Q176" s="19">
        <f aca="true" t="shared" si="23" ref="Q176:W176">SUM(Q161:Q175)</f>
        <v>0</v>
      </c>
      <c r="R176" s="19">
        <f t="shared" si="23"/>
        <v>0</v>
      </c>
      <c r="S176" s="19">
        <f t="shared" si="23"/>
        <v>0</v>
      </c>
      <c r="T176" s="19">
        <f t="shared" si="23"/>
        <v>0</v>
      </c>
      <c r="U176" s="19">
        <f t="shared" si="23"/>
        <v>0</v>
      </c>
      <c r="V176" s="19">
        <f t="shared" si="23"/>
        <v>0</v>
      </c>
      <c r="W176" s="19">
        <f t="shared" si="23"/>
        <v>0</v>
      </c>
      <c r="X176" s="173"/>
      <c r="Y176" s="428">
        <f t="shared" si="22"/>
        <v>0</v>
      </c>
    </row>
    <row r="177" spans="1:25" s="110" customFormat="1" ht="47.25">
      <c r="A177" s="40"/>
      <c r="B177" s="63" t="s">
        <v>22</v>
      </c>
      <c r="C177" s="276"/>
      <c r="D177" s="276"/>
      <c r="E177" s="276"/>
      <c r="F177" s="276"/>
      <c r="G177" s="392">
        <v>60000</v>
      </c>
      <c r="H177" s="42" t="s">
        <v>303</v>
      </c>
      <c r="I177" s="1" t="s">
        <v>77</v>
      </c>
      <c r="J177" s="1" t="s">
        <v>236</v>
      </c>
      <c r="K177" s="1"/>
      <c r="L177" s="4">
        <v>10</v>
      </c>
      <c r="M177" s="284" t="s">
        <v>235</v>
      </c>
      <c r="N177" s="327">
        <v>4060</v>
      </c>
      <c r="O177" s="328">
        <v>2210</v>
      </c>
      <c r="P177" s="21">
        <v>60000</v>
      </c>
      <c r="Q177" s="21"/>
      <c r="R177" s="233">
        <f t="shared" si="17"/>
        <v>60000</v>
      </c>
      <c r="S177" s="22">
        <f t="shared" si="19"/>
        <v>0</v>
      </c>
      <c r="T177" s="20"/>
      <c r="U177" s="20"/>
      <c r="V177" s="205"/>
      <c r="W177" s="20"/>
      <c r="X177" s="174"/>
      <c r="Y177" s="428">
        <f t="shared" si="22"/>
        <v>0</v>
      </c>
    </row>
    <row r="178" spans="1:25" s="110" customFormat="1" ht="37.5">
      <c r="A178" s="40"/>
      <c r="B178" s="63" t="s">
        <v>22</v>
      </c>
      <c r="C178" s="259"/>
      <c r="D178" s="259"/>
      <c r="E178" s="259"/>
      <c r="F178" s="259"/>
      <c r="G178" s="390">
        <v>20000</v>
      </c>
      <c r="H178" s="83" t="s">
        <v>414</v>
      </c>
      <c r="I178" s="1" t="s">
        <v>77</v>
      </c>
      <c r="J178" s="1"/>
      <c r="K178" s="1"/>
      <c r="L178" s="364" t="s">
        <v>265</v>
      </c>
      <c r="M178" s="376" t="s">
        <v>230</v>
      </c>
      <c r="N178" s="10">
        <v>1020</v>
      </c>
      <c r="O178" s="328">
        <v>3110</v>
      </c>
      <c r="P178" s="21"/>
      <c r="Q178" s="21">
        <v>20000</v>
      </c>
      <c r="R178" s="233">
        <f t="shared" si="17"/>
        <v>20000</v>
      </c>
      <c r="S178" s="22">
        <f t="shared" si="19"/>
        <v>0</v>
      </c>
      <c r="T178" s="20"/>
      <c r="U178" s="20"/>
      <c r="V178" s="205"/>
      <c r="W178" s="20"/>
      <c r="X178" s="174"/>
      <c r="Y178" s="428">
        <f t="shared" si="22"/>
        <v>0</v>
      </c>
    </row>
    <row r="179" spans="1:25" s="110" customFormat="1" ht="93.75">
      <c r="A179" s="40"/>
      <c r="B179" s="63" t="s">
        <v>22</v>
      </c>
      <c r="C179" s="259"/>
      <c r="D179" s="259"/>
      <c r="E179" s="259"/>
      <c r="F179" s="259"/>
      <c r="G179" s="390">
        <v>220000</v>
      </c>
      <c r="H179" s="101" t="s">
        <v>413</v>
      </c>
      <c r="I179" s="1" t="s">
        <v>77</v>
      </c>
      <c r="J179" s="1"/>
      <c r="K179" s="1"/>
      <c r="L179" s="4">
        <v>13</v>
      </c>
      <c r="M179" s="474" t="s">
        <v>378</v>
      </c>
      <c r="N179" s="329">
        <v>7640</v>
      </c>
      <c r="O179" s="328">
        <v>3131</v>
      </c>
      <c r="P179" s="21"/>
      <c r="Q179" s="21">
        <v>220000</v>
      </c>
      <c r="R179" s="233">
        <f t="shared" si="17"/>
        <v>220000</v>
      </c>
      <c r="S179" s="22">
        <f t="shared" si="19"/>
        <v>0</v>
      </c>
      <c r="T179" s="20"/>
      <c r="U179" s="20"/>
      <c r="V179" s="237"/>
      <c r="W179" s="20"/>
      <c r="X179" s="238"/>
      <c r="Y179" s="428">
        <f t="shared" si="22"/>
        <v>0</v>
      </c>
    </row>
    <row r="180" spans="1:25" s="110" customFormat="1" ht="37.5">
      <c r="A180" s="40"/>
      <c r="B180" s="63" t="s">
        <v>22</v>
      </c>
      <c r="C180" s="259"/>
      <c r="D180" s="259"/>
      <c r="E180" s="259"/>
      <c r="F180" s="259"/>
      <c r="G180" s="390"/>
      <c r="H180" s="101"/>
      <c r="I180" s="1" t="s">
        <v>77</v>
      </c>
      <c r="J180" s="1"/>
      <c r="K180" s="1"/>
      <c r="L180" s="4"/>
      <c r="M180" s="474"/>
      <c r="N180" s="329"/>
      <c r="O180" s="328"/>
      <c r="P180" s="21"/>
      <c r="Q180" s="21"/>
      <c r="R180" s="233">
        <f t="shared" si="17"/>
        <v>0</v>
      </c>
      <c r="S180" s="22">
        <f t="shared" si="19"/>
        <v>0</v>
      </c>
      <c r="T180" s="20"/>
      <c r="U180" s="20"/>
      <c r="V180" s="205"/>
      <c r="W180" s="20"/>
      <c r="X180" s="174"/>
      <c r="Y180" s="428">
        <f t="shared" si="22"/>
        <v>0</v>
      </c>
    </row>
    <row r="181" spans="1:25" s="141" customFormat="1" ht="37.5">
      <c r="A181" s="67"/>
      <c r="B181" s="63" t="s">
        <v>22</v>
      </c>
      <c r="C181" s="259"/>
      <c r="D181" s="259"/>
      <c r="E181" s="259"/>
      <c r="F181" s="259"/>
      <c r="G181" s="390"/>
      <c r="H181" s="60"/>
      <c r="I181" s="1" t="s">
        <v>77</v>
      </c>
      <c r="J181" s="1"/>
      <c r="K181" s="1"/>
      <c r="L181" s="4"/>
      <c r="M181" s="82"/>
      <c r="N181" s="323"/>
      <c r="O181" s="330"/>
      <c r="P181" s="79"/>
      <c r="Q181" s="79"/>
      <c r="R181" s="233">
        <f t="shared" si="17"/>
        <v>0</v>
      </c>
      <c r="S181" s="22">
        <f t="shared" si="19"/>
        <v>0</v>
      </c>
      <c r="T181" s="211"/>
      <c r="U181" s="211"/>
      <c r="V181" s="212"/>
      <c r="W181" s="211"/>
      <c r="X181" s="179"/>
      <c r="Y181" s="428">
        <f t="shared" si="22"/>
        <v>0</v>
      </c>
    </row>
    <row r="182" spans="1:25" s="141" customFormat="1" ht="37.5">
      <c r="A182" s="67"/>
      <c r="B182" s="63" t="s">
        <v>22</v>
      </c>
      <c r="C182" s="259"/>
      <c r="D182" s="259"/>
      <c r="E182" s="259"/>
      <c r="F182" s="259"/>
      <c r="G182" s="390"/>
      <c r="H182" s="60"/>
      <c r="I182" s="1" t="s">
        <v>77</v>
      </c>
      <c r="J182" s="1"/>
      <c r="K182" s="1"/>
      <c r="L182" s="4"/>
      <c r="M182" s="82"/>
      <c r="N182" s="323"/>
      <c r="O182" s="330"/>
      <c r="P182" s="79"/>
      <c r="Q182" s="79"/>
      <c r="R182" s="233">
        <f t="shared" si="17"/>
        <v>0</v>
      </c>
      <c r="S182" s="22">
        <f t="shared" si="19"/>
        <v>0</v>
      </c>
      <c r="T182" s="211"/>
      <c r="U182" s="211"/>
      <c r="V182" s="212"/>
      <c r="W182" s="211"/>
      <c r="X182" s="179"/>
      <c r="Y182" s="428">
        <f t="shared" si="22"/>
        <v>0</v>
      </c>
    </row>
    <row r="183" spans="1:25" s="134" customFormat="1" ht="37.5">
      <c r="A183" s="70">
        <v>14</v>
      </c>
      <c r="B183" s="382" t="s">
        <v>22</v>
      </c>
      <c r="C183" s="72">
        <v>500000</v>
      </c>
      <c r="D183" s="72"/>
      <c r="E183" s="384">
        <f>SUM(E177:E182)</f>
        <v>0</v>
      </c>
      <c r="F183" s="72"/>
      <c r="G183" s="384">
        <f>SUM(G177:G182)</f>
        <v>300000</v>
      </c>
      <c r="H183" s="46"/>
      <c r="I183" s="64" t="s">
        <v>77</v>
      </c>
      <c r="J183" s="166"/>
      <c r="K183" s="166"/>
      <c r="L183" s="305"/>
      <c r="M183" s="13"/>
      <c r="N183" s="13"/>
      <c r="O183" s="326"/>
      <c r="P183" s="19">
        <f>SUM(P177:P182)</f>
        <v>60000</v>
      </c>
      <c r="Q183" s="19">
        <f aca="true" t="shared" si="24" ref="Q183:W183">SUM(Q177:Q182)</f>
        <v>240000</v>
      </c>
      <c r="R183" s="19">
        <f t="shared" si="24"/>
        <v>300000</v>
      </c>
      <c r="S183" s="19">
        <f t="shared" si="24"/>
        <v>0</v>
      </c>
      <c r="T183" s="19">
        <f t="shared" si="24"/>
        <v>0</v>
      </c>
      <c r="U183" s="19">
        <f t="shared" si="24"/>
        <v>0</v>
      </c>
      <c r="V183" s="19">
        <f t="shared" si="24"/>
        <v>0</v>
      </c>
      <c r="W183" s="19">
        <f t="shared" si="24"/>
        <v>0</v>
      </c>
      <c r="X183" s="173"/>
      <c r="Y183" s="428">
        <f t="shared" si="22"/>
        <v>0</v>
      </c>
    </row>
    <row r="184" spans="1:25" ht="93.75">
      <c r="A184" s="67"/>
      <c r="B184" s="142" t="s">
        <v>58</v>
      </c>
      <c r="C184" s="263"/>
      <c r="D184" s="263"/>
      <c r="E184" s="263"/>
      <c r="F184" s="263"/>
      <c r="G184" s="396">
        <v>300000</v>
      </c>
      <c r="H184" s="60" t="s">
        <v>300</v>
      </c>
      <c r="I184" s="1" t="s">
        <v>77</v>
      </c>
      <c r="J184" s="1"/>
      <c r="K184" s="1"/>
      <c r="L184" s="4">
        <v>12</v>
      </c>
      <c r="M184" s="74" t="s">
        <v>349</v>
      </c>
      <c r="N184" s="323">
        <v>6011</v>
      </c>
      <c r="O184" s="11">
        <v>2240</v>
      </c>
      <c r="P184" s="14">
        <v>300000</v>
      </c>
      <c r="Q184" s="14"/>
      <c r="R184" s="233">
        <f t="shared" si="17"/>
        <v>300000</v>
      </c>
      <c r="S184" s="22">
        <f t="shared" si="19"/>
        <v>0</v>
      </c>
      <c r="T184" s="22"/>
      <c r="U184" s="163"/>
      <c r="V184" s="204"/>
      <c r="W184" s="22"/>
      <c r="X184" s="97"/>
      <c r="Y184" s="428">
        <f t="shared" si="22"/>
        <v>0</v>
      </c>
    </row>
    <row r="185" spans="1:25" ht="93.75">
      <c r="A185" s="44"/>
      <c r="B185" s="142" t="s">
        <v>58</v>
      </c>
      <c r="C185" s="263"/>
      <c r="D185" s="263"/>
      <c r="E185" s="449"/>
      <c r="F185" s="449" t="s">
        <v>491</v>
      </c>
      <c r="G185" s="396"/>
      <c r="H185" s="60" t="s">
        <v>300</v>
      </c>
      <c r="I185" s="1" t="s">
        <v>77</v>
      </c>
      <c r="J185" s="1"/>
      <c r="K185" s="1"/>
      <c r="L185" s="4"/>
      <c r="M185" s="74"/>
      <c r="N185" s="10"/>
      <c r="O185" s="11"/>
      <c r="P185" s="14"/>
      <c r="Q185" s="14"/>
      <c r="R185" s="233">
        <f t="shared" si="17"/>
        <v>0</v>
      </c>
      <c r="S185" s="22">
        <f t="shared" si="19"/>
        <v>0</v>
      </c>
      <c r="T185" s="22"/>
      <c r="U185" s="163"/>
      <c r="V185" s="204"/>
      <c r="W185" s="22"/>
      <c r="X185" s="97"/>
      <c r="Y185" s="428">
        <f t="shared" si="22"/>
        <v>0</v>
      </c>
    </row>
    <row r="186" spans="1:25" s="134" customFormat="1" ht="37.5">
      <c r="A186" s="70">
        <v>15</v>
      </c>
      <c r="B186" s="382" t="s">
        <v>58</v>
      </c>
      <c r="C186" s="277">
        <v>500000</v>
      </c>
      <c r="D186" s="277"/>
      <c r="E186" s="277">
        <f>SUM(E184:E185)</f>
        <v>0</v>
      </c>
      <c r="F186" s="277"/>
      <c r="G186" s="277">
        <f>SUM(G184:G185)</f>
        <v>300000</v>
      </c>
      <c r="H186" s="47"/>
      <c r="I186" s="64" t="s">
        <v>77</v>
      </c>
      <c r="J186" s="64"/>
      <c r="K186" s="64"/>
      <c r="L186" s="300"/>
      <c r="M186" s="5"/>
      <c r="N186" s="331"/>
      <c r="O186" s="12"/>
      <c r="P186" s="367">
        <f aca="true" t="shared" si="25" ref="P186:W186">SUM(P184:P185)</f>
        <v>300000</v>
      </c>
      <c r="Q186" s="367">
        <f t="shared" si="25"/>
        <v>0</v>
      </c>
      <c r="R186" s="367">
        <f t="shared" si="25"/>
        <v>300000</v>
      </c>
      <c r="S186" s="367">
        <f t="shared" si="25"/>
        <v>0</v>
      </c>
      <c r="T186" s="367">
        <f t="shared" si="25"/>
        <v>0</v>
      </c>
      <c r="U186" s="367">
        <f t="shared" si="25"/>
        <v>0</v>
      </c>
      <c r="V186" s="367">
        <f t="shared" si="25"/>
        <v>0</v>
      </c>
      <c r="W186" s="367">
        <f t="shared" si="25"/>
        <v>0</v>
      </c>
      <c r="X186" s="173"/>
      <c r="Y186" s="428">
        <f t="shared" si="22"/>
        <v>0</v>
      </c>
    </row>
    <row r="187" spans="1:25" s="133" customFormat="1" ht="18.75">
      <c r="A187" s="44"/>
      <c r="B187" s="140" t="s">
        <v>57</v>
      </c>
      <c r="C187" s="262"/>
      <c r="D187" s="262"/>
      <c r="E187" s="262"/>
      <c r="F187" s="262"/>
      <c r="G187" s="396"/>
      <c r="H187" s="42"/>
      <c r="I187" s="164" t="s">
        <v>26</v>
      </c>
      <c r="J187" s="242"/>
      <c r="K187" s="242"/>
      <c r="L187" s="306"/>
      <c r="M187" s="74"/>
      <c r="N187" s="10"/>
      <c r="O187" s="11"/>
      <c r="P187" s="17"/>
      <c r="Q187" s="24"/>
      <c r="R187" s="233">
        <f t="shared" si="17"/>
        <v>0</v>
      </c>
      <c r="S187" s="22">
        <f t="shared" si="19"/>
        <v>0</v>
      </c>
      <c r="T187" s="22"/>
      <c r="U187" s="163"/>
      <c r="V187" s="213"/>
      <c r="W187" s="22"/>
      <c r="X187" s="174"/>
      <c r="Y187" s="428">
        <f t="shared" si="22"/>
        <v>0</v>
      </c>
    </row>
    <row r="188" spans="1:25" ht="18.75">
      <c r="A188" s="40"/>
      <c r="B188" s="57" t="s">
        <v>57</v>
      </c>
      <c r="C188" s="260"/>
      <c r="D188" s="260"/>
      <c r="E188" s="260"/>
      <c r="F188" s="260"/>
      <c r="G188" s="392"/>
      <c r="H188" s="42"/>
      <c r="I188" s="164" t="s">
        <v>26</v>
      </c>
      <c r="J188" s="242"/>
      <c r="K188" s="242"/>
      <c r="L188" s="306"/>
      <c r="M188" s="58"/>
      <c r="N188" s="10"/>
      <c r="O188" s="11"/>
      <c r="P188" s="17"/>
      <c r="Q188" s="17"/>
      <c r="R188" s="233">
        <f t="shared" si="17"/>
        <v>0</v>
      </c>
      <c r="S188" s="22">
        <f t="shared" si="19"/>
        <v>0</v>
      </c>
      <c r="T188" s="16"/>
      <c r="U188" s="20"/>
      <c r="V188" s="205"/>
      <c r="W188" s="16"/>
      <c r="X188" s="174"/>
      <c r="Y188" s="428">
        <f t="shared" si="22"/>
        <v>0</v>
      </c>
    </row>
    <row r="189" spans="1:25" ht="18.75">
      <c r="A189" s="40"/>
      <c r="B189" s="63" t="s">
        <v>57</v>
      </c>
      <c r="C189" s="254"/>
      <c r="D189" s="254"/>
      <c r="E189" s="254"/>
      <c r="F189" s="254"/>
      <c r="G189" s="392"/>
      <c r="H189" s="60"/>
      <c r="I189" s="164" t="s">
        <v>26</v>
      </c>
      <c r="J189" s="242"/>
      <c r="K189" s="242"/>
      <c r="L189" s="306"/>
      <c r="M189" s="474"/>
      <c r="N189" s="10"/>
      <c r="O189" s="11"/>
      <c r="P189" s="17"/>
      <c r="Q189" s="17"/>
      <c r="R189" s="233">
        <f t="shared" si="17"/>
        <v>0</v>
      </c>
      <c r="S189" s="22">
        <f t="shared" si="19"/>
        <v>0</v>
      </c>
      <c r="T189" s="16"/>
      <c r="U189" s="20"/>
      <c r="V189" s="205"/>
      <c r="W189" s="16"/>
      <c r="X189" s="174"/>
      <c r="Y189" s="428">
        <f t="shared" si="22"/>
        <v>0</v>
      </c>
    </row>
    <row r="190" spans="1:25" ht="18.75">
      <c r="A190" s="40"/>
      <c r="B190" s="63" t="s">
        <v>57</v>
      </c>
      <c r="C190" s="254"/>
      <c r="D190" s="254"/>
      <c r="E190" s="254"/>
      <c r="F190" s="254"/>
      <c r="G190" s="392"/>
      <c r="H190" s="60"/>
      <c r="I190" s="164" t="s">
        <v>26</v>
      </c>
      <c r="J190" s="242"/>
      <c r="K190" s="242"/>
      <c r="L190" s="306"/>
      <c r="M190" s="474"/>
      <c r="N190" s="10"/>
      <c r="O190" s="11"/>
      <c r="P190" s="17"/>
      <c r="Q190" s="17"/>
      <c r="R190" s="233">
        <f t="shared" si="17"/>
        <v>0</v>
      </c>
      <c r="S190" s="22">
        <f t="shared" si="19"/>
        <v>0</v>
      </c>
      <c r="T190" s="16"/>
      <c r="U190" s="20"/>
      <c r="V190" s="205"/>
      <c r="W190" s="16"/>
      <c r="X190" s="174"/>
      <c r="Y190" s="428">
        <f t="shared" si="22"/>
        <v>0</v>
      </c>
    </row>
    <row r="191" spans="1:25" ht="18.75">
      <c r="A191" s="40"/>
      <c r="B191" s="63" t="s">
        <v>57</v>
      </c>
      <c r="C191" s="254"/>
      <c r="D191" s="254"/>
      <c r="E191" s="254"/>
      <c r="F191" s="254"/>
      <c r="G191" s="392"/>
      <c r="H191" s="60"/>
      <c r="I191" s="164" t="s">
        <v>26</v>
      </c>
      <c r="J191" s="242"/>
      <c r="K191" s="242"/>
      <c r="L191" s="306"/>
      <c r="M191" s="474"/>
      <c r="N191" s="10"/>
      <c r="O191" s="11"/>
      <c r="P191" s="17"/>
      <c r="Q191" s="17"/>
      <c r="R191" s="233">
        <f t="shared" si="17"/>
        <v>0</v>
      </c>
      <c r="S191" s="22">
        <f t="shared" si="19"/>
        <v>0</v>
      </c>
      <c r="T191" s="16"/>
      <c r="U191" s="20"/>
      <c r="V191" s="205"/>
      <c r="W191" s="16"/>
      <c r="X191" s="174"/>
      <c r="Y191" s="428">
        <f t="shared" si="22"/>
        <v>0</v>
      </c>
    </row>
    <row r="192" spans="1:25" ht="18.75">
      <c r="A192" s="40"/>
      <c r="B192" s="63" t="s">
        <v>57</v>
      </c>
      <c r="C192" s="254"/>
      <c r="D192" s="254"/>
      <c r="E192" s="254"/>
      <c r="F192" s="254"/>
      <c r="G192" s="392"/>
      <c r="H192" s="60"/>
      <c r="I192" s="164" t="s">
        <v>26</v>
      </c>
      <c r="J192" s="242"/>
      <c r="K192" s="242"/>
      <c r="L192" s="306"/>
      <c r="M192" s="474"/>
      <c r="N192" s="10"/>
      <c r="O192" s="11"/>
      <c r="P192" s="17"/>
      <c r="Q192" s="17"/>
      <c r="R192" s="233">
        <f t="shared" si="17"/>
        <v>0</v>
      </c>
      <c r="S192" s="22">
        <f t="shared" si="19"/>
        <v>0</v>
      </c>
      <c r="T192" s="16"/>
      <c r="U192" s="20"/>
      <c r="V192" s="205"/>
      <c r="W192" s="16"/>
      <c r="X192" s="174"/>
      <c r="Y192" s="428">
        <f t="shared" si="22"/>
        <v>0</v>
      </c>
    </row>
    <row r="193" spans="1:25" ht="18.75">
      <c r="A193" s="40"/>
      <c r="B193" s="63" t="s">
        <v>57</v>
      </c>
      <c r="C193" s="254"/>
      <c r="D193" s="254"/>
      <c r="E193" s="254"/>
      <c r="F193" s="254"/>
      <c r="G193" s="392"/>
      <c r="H193" s="76"/>
      <c r="I193" s="164" t="s">
        <v>26</v>
      </c>
      <c r="J193" s="242"/>
      <c r="K193" s="242"/>
      <c r="L193" s="306"/>
      <c r="M193" s="8"/>
      <c r="N193" s="10"/>
      <c r="O193" s="11"/>
      <c r="P193" s="17"/>
      <c r="Q193" s="17"/>
      <c r="R193" s="233">
        <f t="shared" si="17"/>
        <v>0</v>
      </c>
      <c r="S193" s="22">
        <f t="shared" si="19"/>
        <v>0</v>
      </c>
      <c r="T193" s="16"/>
      <c r="U193" s="20"/>
      <c r="V193" s="205"/>
      <c r="W193" s="16"/>
      <c r="X193" s="174"/>
      <c r="Y193" s="428">
        <f t="shared" si="22"/>
        <v>0</v>
      </c>
    </row>
    <row r="194" spans="1:25" ht="18.75">
      <c r="A194" s="40"/>
      <c r="B194" s="63" t="s">
        <v>57</v>
      </c>
      <c r="C194" s="254"/>
      <c r="D194" s="254"/>
      <c r="E194" s="254"/>
      <c r="F194" s="254"/>
      <c r="G194" s="392"/>
      <c r="H194" s="76"/>
      <c r="I194" s="164" t="s">
        <v>26</v>
      </c>
      <c r="J194" s="242"/>
      <c r="K194" s="242"/>
      <c r="L194" s="306"/>
      <c r="M194" s="8"/>
      <c r="N194" s="10"/>
      <c r="O194" s="11"/>
      <c r="P194" s="17"/>
      <c r="Q194" s="17"/>
      <c r="R194" s="233">
        <f t="shared" si="17"/>
        <v>0</v>
      </c>
      <c r="S194" s="22">
        <f t="shared" si="19"/>
        <v>0</v>
      </c>
      <c r="T194" s="16"/>
      <c r="U194" s="20"/>
      <c r="V194" s="205"/>
      <c r="W194" s="16"/>
      <c r="X194" s="174"/>
      <c r="Y194" s="428">
        <f t="shared" si="22"/>
        <v>0</v>
      </c>
    </row>
    <row r="195" spans="1:25" ht="18.75">
      <c r="A195" s="40"/>
      <c r="B195" s="63" t="s">
        <v>57</v>
      </c>
      <c r="C195" s="254"/>
      <c r="D195" s="254"/>
      <c r="E195" s="254"/>
      <c r="F195" s="254"/>
      <c r="G195" s="392"/>
      <c r="H195" s="76"/>
      <c r="I195" s="164" t="s">
        <v>26</v>
      </c>
      <c r="J195" s="242"/>
      <c r="K195" s="242"/>
      <c r="L195" s="306"/>
      <c r="M195" s="474"/>
      <c r="N195" s="10"/>
      <c r="O195" s="11"/>
      <c r="P195" s="17"/>
      <c r="Q195" s="17"/>
      <c r="R195" s="233">
        <f t="shared" si="17"/>
        <v>0</v>
      </c>
      <c r="S195" s="22">
        <f t="shared" si="19"/>
        <v>0</v>
      </c>
      <c r="T195" s="16"/>
      <c r="U195" s="20"/>
      <c r="V195" s="205"/>
      <c r="W195" s="16"/>
      <c r="X195" s="174"/>
      <c r="Y195" s="428">
        <f t="shared" si="22"/>
        <v>0</v>
      </c>
    </row>
    <row r="196" spans="1:25" ht="18.75">
      <c r="A196" s="40"/>
      <c r="B196" s="63" t="s">
        <v>57</v>
      </c>
      <c r="C196" s="254"/>
      <c r="D196" s="254"/>
      <c r="E196" s="254"/>
      <c r="F196" s="254"/>
      <c r="G196" s="392"/>
      <c r="H196" s="76"/>
      <c r="I196" s="164" t="s">
        <v>26</v>
      </c>
      <c r="J196" s="242"/>
      <c r="K196" s="242"/>
      <c r="L196" s="306"/>
      <c r="M196" s="474"/>
      <c r="N196" s="10"/>
      <c r="O196" s="11"/>
      <c r="P196" s="17"/>
      <c r="Q196" s="17"/>
      <c r="R196" s="233">
        <f t="shared" si="17"/>
        <v>0</v>
      </c>
      <c r="S196" s="22">
        <f t="shared" si="19"/>
        <v>0</v>
      </c>
      <c r="T196" s="16"/>
      <c r="U196" s="20"/>
      <c r="V196" s="205"/>
      <c r="W196" s="16"/>
      <c r="X196" s="174"/>
      <c r="Y196" s="428">
        <f t="shared" si="22"/>
        <v>0</v>
      </c>
    </row>
    <row r="197" spans="1:25" ht="18.75">
      <c r="A197" s="40"/>
      <c r="B197" s="63" t="s">
        <v>57</v>
      </c>
      <c r="C197" s="254"/>
      <c r="D197" s="254"/>
      <c r="E197" s="254"/>
      <c r="F197" s="254"/>
      <c r="G197" s="392"/>
      <c r="H197" s="60"/>
      <c r="I197" s="164" t="s">
        <v>26</v>
      </c>
      <c r="J197" s="242"/>
      <c r="K197" s="242"/>
      <c r="L197" s="306"/>
      <c r="M197" s="58"/>
      <c r="N197" s="10"/>
      <c r="O197" s="11"/>
      <c r="P197" s="17"/>
      <c r="Q197" s="17"/>
      <c r="R197" s="233">
        <f t="shared" si="17"/>
        <v>0</v>
      </c>
      <c r="S197" s="22">
        <f t="shared" si="19"/>
        <v>0</v>
      </c>
      <c r="T197" s="16"/>
      <c r="U197" s="20"/>
      <c r="V197" s="205"/>
      <c r="W197" s="16"/>
      <c r="X197" s="174"/>
      <c r="Y197" s="428">
        <f t="shared" si="22"/>
        <v>0</v>
      </c>
    </row>
    <row r="198" spans="1:25" ht="18.75">
      <c r="A198" s="40"/>
      <c r="B198" s="63" t="s">
        <v>57</v>
      </c>
      <c r="C198" s="254"/>
      <c r="D198" s="254"/>
      <c r="E198" s="254"/>
      <c r="F198" s="254"/>
      <c r="G198" s="392"/>
      <c r="H198" s="60"/>
      <c r="I198" s="164" t="s">
        <v>26</v>
      </c>
      <c r="J198" s="242"/>
      <c r="K198" s="242"/>
      <c r="L198" s="306"/>
      <c r="M198" s="58"/>
      <c r="N198" s="10"/>
      <c r="O198" s="11"/>
      <c r="P198" s="17"/>
      <c r="Q198" s="17"/>
      <c r="R198" s="233">
        <f t="shared" si="17"/>
        <v>0</v>
      </c>
      <c r="S198" s="22">
        <f t="shared" si="19"/>
        <v>0</v>
      </c>
      <c r="T198" s="16"/>
      <c r="U198" s="20"/>
      <c r="V198" s="205"/>
      <c r="W198" s="16"/>
      <c r="X198" s="174"/>
      <c r="Y198" s="428">
        <f t="shared" si="22"/>
        <v>0</v>
      </c>
    </row>
    <row r="199" spans="1:25" ht="18.75">
      <c r="A199" s="40"/>
      <c r="B199" s="63" t="s">
        <v>57</v>
      </c>
      <c r="C199" s="254"/>
      <c r="D199" s="254"/>
      <c r="E199" s="254"/>
      <c r="F199" s="254"/>
      <c r="G199" s="392"/>
      <c r="H199" s="60"/>
      <c r="I199" s="164" t="s">
        <v>26</v>
      </c>
      <c r="J199" s="242"/>
      <c r="K199" s="242"/>
      <c r="L199" s="306"/>
      <c r="M199" s="58"/>
      <c r="N199" s="10"/>
      <c r="O199" s="33"/>
      <c r="P199" s="17"/>
      <c r="Q199" s="17"/>
      <c r="R199" s="233">
        <f t="shared" si="17"/>
        <v>0</v>
      </c>
      <c r="S199" s="22">
        <f t="shared" si="19"/>
        <v>0</v>
      </c>
      <c r="T199" s="16"/>
      <c r="U199" s="20"/>
      <c r="V199" s="205"/>
      <c r="W199" s="16"/>
      <c r="X199" s="174"/>
      <c r="Y199" s="428">
        <f t="shared" si="22"/>
        <v>0</v>
      </c>
    </row>
    <row r="200" spans="1:25" s="134" customFormat="1" ht="18.75">
      <c r="A200" s="70">
        <v>16</v>
      </c>
      <c r="B200" s="412" t="s">
        <v>57</v>
      </c>
      <c r="C200" s="271">
        <f>5000+30000+5000+10000+6000+2000+17000+50000+12000+30000+30000+15000+10000+6000+15000+3000+20000+12000+55000+925000</f>
        <v>1258000</v>
      </c>
      <c r="D200" s="271"/>
      <c r="E200" s="271">
        <f>5000+30000+5000+10000+6000+2000+17000+50000+12000+30000+30000+15000+10000+6000+15000+3000+20000+12000+55000+925000</f>
        <v>1258000</v>
      </c>
      <c r="F200" s="468"/>
      <c r="G200" s="418">
        <f>SUM(G187:G199)</f>
        <v>0</v>
      </c>
      <c r="H200" s="43"/>
      <c r="I200" s="288" t="s">
        <v>26</v>
      </c>
      <c r="J200" s="272"/>
      <c r="K200" s="272"/>
      <c r="L200" s="307"/>
      <c r="M200" s="12"/>
      <c r="N200" s="12"/>
      <c r="O200" s="12"/>
      <c r="P200" s="19">
        <f>SUM(P187:P199)</f>
        <v>0</v>
      </c>
      <c r="Q200" s="19">
        <f aca="true" t="shared" si="26" ref="Q200:W200">SUM(Q187:Q199)</f>
        <v>0</v>
      </c>
      <c r="R200" s="19">
        <f t="shared" si="26"/>
        <v>0</v>
      </c>
      <c r="S200" s="19">
        <f t="shared" si="26"/>
        <v>0</v>
      </c>
      <c r="T200" s="19">
        <f t="shared" si="26"/>
        <v>0</v>
      </c>
      <c r="U200" s="19">
        <f t="shared" si="26"/>
        <v>0</v>
      </c>
      <c r="V200" s="19">
        <f t="shared" si="26"/>
        <v>0</v>
      </c>
      <c r="W200" s="19">
        <f t="shared" si="26"/>
        <v>0</v>
      </c>
      <c r="X200" s="173"/>
      <c r="Y200" s="428">
        <f t="shared" si="22"/>
        <v>0</v>
      </c>
    </row>
    <row r="201" spans="1:25" ht="37.5">
      <c r="A201" s="44"/>
      <c r="B201" s="57" t="s">
        <v>59</v>
      </c>
      <c r="C201" s="260"/>
      <c r="D201" s="260"/>
      <c r="E201" s="260"/>
      <c r="F201" s="260"/>
      <c r="G201" s="390">
        <v>50000</v>
      </c>
      <c r="H201" s="76" t="s">
        <v>132</v>
      </c>
      <c r="I201" s="278" t="s">
        <v>77</v>
      </c>
      <c r="J201" s="1" t="s">
        <v>410</v>
      </c>
      <c r="K201" s="1"/>
      <c r="L201" s="364" t="s">
        <v>277</v>
      </c>
      <c r="M201" s="8" t="s">
        <v>278</v>
      </c>
      <c r="N201" s="10">
        <v>2010</v>
      </c>
      <c r="O201" s="11">
        <v>2610</v>
      </c>
      <c r="P201" s="17">
        <v>50000</v>
      </c>
      <c r="Q201" s="24"/>
      <c r="R201" s="233">
        <f t="shared" si="17"/>
        <v>50000</v>
      </c>
      <c r="S201" s="22">
        <f t="shared" si="19"/>
        <v>0</v>
      </c>
      <c r="T201" s="20"/>
      <c r="U201" s="20"/>
      <c r="V201" s="205"/>
      <c r="W201" s="22"/>
      <c r="X201" s="97"/>
      <c r="Y201" s="428">
        <f t="shared" si="22"/>
        <v>0</v>
      </c>
    </row>
    <row r="202" spans="1:25" ht="56.25">
      <c r="A202" s="44"/>
      <c r="B202" s="57" t="s">
        <v>59</v>
      </c>
      <c r="C202" s="260"/>
      <c r="D202" s="260"/>
      <c r="E202" s="260"/>
      <c r="F202" s="260"/>
      <c r="G202" s="390">
        <v>20000</v>
      </c>
      <c r="H202" s="76" t="s">
        <v>133</v>
      </c>
      <c r="I202" s="1" t="s">
        <v>77</v>
      </c>
      <c r="J202" s="429" t="s">
        <v>400</v>
      </c>
      <c r="K202" s="1"/>
      <c r="L202" s="358" t="s">
        <v>265</v>
      </c>
      <c r="M202" s="169" t="s">
        <v>230</v>
      </c>
      <c r="N202" s="10">
        <v>1020</v>
      </c>
      <c r="O202" s="11">
        <v>2210</v>
      </c>
      <c r="P202" s="17">
        <v>20000</v>
      </c>
      <c r="Q202" s="24"/>
      <c r="R202" s="233">
        <f t="shared" si="17"/>
        <v>20000</v>
      </c>
      <c r="S202" s="22">
        <f t="shared" si="19"/>
        <v>0</v>
      </c>
      <c r="T202" s="20"/>
      <c r="U202" s="214"/>
      <c r="V202" s="205"/>
      <c r="W202" s="214"/>
      <c r="X202" s="97"/>
      <c r="Y202" s="428">
        <f t="shared" si="22"/>
        <v>0</v>
      </c>
    </row>
    <row r="203" spans="1:25" ht="56.25">
      <c r="A203" s="44"/>
      <c r="B203" s="57" t="s">
        <v>59</v>
      </c>
      <c r="C203" s="260"/>
      <c r="D203" s="260"/>
      <c r="E203" s="260"/>
      <c r="F203" s="260"/>
      <c r="G203" s="390">
        <v>10000</v>
      </c>
      <c r="H203" s="76" t="s">
        <v>134</v>
      </c>
      <c r="I203" s="1" t="s">
        <v>77</v>
      </c>
      <c r="J203" s="429" t="s">
        <v>400</v>
      </c>
      <c r="K203" s="1"/>
      <c r="L203" s="358" t="s">
        <v>265</v>
      </c>
      <c r="M203" s="169" t="s">
        <v>230</v>
      </c>
      <c r="N203" s="10">
        <v>1020</v>
      </c>
      <c r="O203" s="11">
        <v>2210</v>
      </c>
      <c r="P203" s="17">
        <v>10000</v>
      </c>
      <c r="Q203" s="24"/>
      <c r="R203" s="233">
        <f t="shared" si="17"/>
        <v>10000</v>
      </c>
      <c r="S203" s="22">
        <f t="shared" si="19"/>
        <v>0</v>
      </c>
      <c r="T203" s="20"/>
      <c r="U203" s="20"/>
      <c r="V203" s="205"/>
      <c r="W203" s="22"/>
      <c r="X203" s="97"/>
      <c r="Y203" s="428">
        <f t="shared" si="22"/>
        <v>0</v>
      </c>
    </row>
    <row r="204" spans="1:25" ht="37.5">
      <c r="A204" s="44"/>
      <c r="B204" s="57" t="s">
        <v>59</v>
      </c>
      <c r="C204" s="260"/>
      <c r="D204" s="260"/>
      <c r="E204" s="260"/>
      <c r="F204" s="260"/>
      <c r="G204" s="390">
        <v>15000</v>
      </c>
      <c r="H204" s="76" t="s">
        <v>135</v>
      </c>
      <c r="I204" s="1" t="s">
        <v>77</v>
      </c>
      <c r="J204" s="1" t="s">
        <v>410</v>
      </c>
      <c r="K204" s="1"/>
      <c r="L204" s="364" t="s">
        <v>277</v>
      </c>
      <c r="M204" s="8" t="s">
        <v>278</v>
      </c>
      <c r="N204" s="10">
        <v>2111</v>
      </c>
      <c r="O204" s="11">
        <v>2610</v>
      </c>
      <c r="P204" s="17">
        <v>15000</v>
      </c>
      <c r="Q204" s="24"/>
      <c r="R204" s="233">
        <f t="shared" si="17"/>
        <v>15000</v>
      </c>
      <c r="S204" s="22">
        <f t="shared" si="19"/>
        <v>0</v>
      </c>
      <c r="T204" s="20"/>
      <c r="U204" s="214"/>
      <c r="V204" s="205"/>
      <c r="W204" s="214"/>
      <c r="X204" s="97"/>
      <c r="Y204" s="428">
        <f t="shared" si="22"/>
        <v>0</v>
      </c>
    </row>
    <row r="205" spans="1:25" ht="37.5">
      <c r="A205" s="44"/>
      <c r="B205" s="57" t="s">
        <v>59</v>
      </c>
      <c r="C205" s="260"/>
      <c r="D205" s="260"/>
      <c r="E205" s="260"/>
      <c r="F205" s="260"/>
      <c r="G205" s="390">
        <v>15000</v>
      </c>
      <c r="H205" s="76" t="s">
        <v>136</v>
      </c>
      <c r="I205" s="1" t="s">
        <v>77</v>
      </c>
      <c r="J205" s="1" t="s">
        <v>410</v>
      </c>
      <c r="K205" s="1"/>
      <c r="L205" s="364" t="s">
        <v>277</v>
      </c>
      <c r="M205" s="8" t="s">
        <v>278</v>
      </c>
      <c r="N205" s="10">
        <v>2010</v>
      </c>
      <c r="O205" s="11">
        <v>3210</v>
      </c>
      <c r="P205" s="17"/>
      <c r="Q205" s="24">
        <v>15000</v>
      </c>
      <c r="R205" s="233">
        <f t="shared" si="17"/>
        <v>15000</v>
      </c>
      <c r="S205" s="22">
        <f t="shared" si="19"/>
        <v>0</v>
      </c>
      <c r="T205" s="20"/>
      <c r="U205" s="20"/>
      <c r="V205" s="205"/>
      <c r="W205" s="22"/>
      <c r="X205" s="97"/>
      <c r="Y205" s="428">
        <f t="shared" si="22"/>
        <v>0</v>
      </c>
    </row>
    <row r="206" spans="1:25" ht="56.25">
      <c r="A206" s="44"/>
      <c r="B206" s="57" t="s">
        <v>59</v>
      </c>
      <c r="C206" s="260"/>
      <c r="D206" s="260"/>
      <c r="E206" s="260"/>
      <c r="F206" s="260"/>
      <c r="G206" s="390">
        <v>15000</v>
      </c>
      <c r="H206" s="76" t="s">
        <v>137</v>
      </c>
      <c r="I206" s="1" t="s">
        <v>77</v>
      </c>
      <c r="J206" s="429" t="s">
        <v>400</v>
      </c>
      <c r="K206" s="1"/>
      <c r="L206" s="358" t="s">
        <v>265</v>
      </c>
      <c r="M206" s="169" t="s">
        <v>230</v>
      </c>
      <c r="N206" s="10">
        <v>1020</v>
      </c>
      <c r="O206" s="11">
        <v>2210</v>
      </c>
      <c r="P206" s="17">
        <v>15000</v>
      </c>
      <c r="Q206" s="24"/>
      <c r="R206" s="233">
        <f t="shared" si="17"/>
        <v>15000</v>
      </c>
      <c r="S206" s="22">
        <f t="shared" si="19"/>
        <v>0</v>
      </c>
      <c r="T206" s="20"/>
      <c r="U206" s="20"/>
      <c r="V206" s="205"/>
      <c r="W206" s="22"/>
      <c r="X206" s="97"/>
      <c r="Y206" s="428">
        <f t="shared" si="22"/>
        <v>0</v>
      </c>
    </row>
    <row r="207" spans="1:25" ht="56.25">
      <c r="A207" s="44"/>
      <c r="B207" s="57" t="s">
        <v>59</v>
      </c>
      <c r="C207" s="260"/>
      <c r="D207" s="260"/>
      <c r="E207" s="260"/>
      <c r="F207" s="260"/>
      <c r="G207" s="390">
        <v>15000</v>
      </c>
      <c r="H207" s="76" t="s">
        <v>138</v>
      </c>
      <c r="I207" s="1" t="s">
        <v>77</v>
      </c>
      <c r="J207" s="429" t="s">
        <v>400</v>
      </c>
      <c r="K207" s="1"/>
      <c r="L207" s="358" t="s">
        <v>265</v>
      </c>
      <c r="M207" s="169" t="s">
        <v>230</v>
      </c>
      <c r="N207" s="10">
        <v>1020</v>
      </c>
      <c r="O207" s="11">
        <v>2210</v>
      </c>
      <c r="P207" s="17">
        <v>15000</v>
      </c>
      <c r="Q207" s="24"/>
      <c r="R207" s="233">
        <f aca="true" t="shared" si="27" ref="R207:R270">+P207+Q207</f>
        <v>15000</v>
      </c>
      <c r="S207" s="22">
        <f t="shared" si="19"/>
        <v>0</v>
      </c>
      <c r="T207" s="20"/>
      <c r="U207" s="20"/>
      <c r="V207" s="205"/>
      <c r="W207" s="22"/>
      <c r="X207" s="97"/>
      <c r="Y207" s="428">
        <f t="shared" si="22"/>
        <v>0</v>
      </c>
    </row>
    <row r="208" spans="1:25" ht="37.5">
      <c r="A208" s="44"/>
      <c r="B208" s="57" t="s">
        <v>59</v>
      </c>
      <c r="C208" s="260"/>
      <c r="D208" s="260"/>
      <c r="E208" s="260"/>
      <c r="F208" s="260"/>
      <c r="G208" s="390">
        <v>10000</v>
      </c>
      <c r="H208" s="76" t="s">
        <v>139</v>
      </c>
      <c r="I208" s="1" t="s">
        <v>77</v>
      </c>
      <c r="J208" s="1" t="s">
        <v>410</v>
      </c>
      <c r="K208" s="1"/>
      <c r="L208" s="364" t="s">
        <v>277</v>
      </c>
      <c r="M208" s="8" t="s">
        <v>278</v>
      </c>
      <c r="N208" s="10">
        <v>2030</v>
      </c>
      <c r="O208" s="11">
        <v>3210</v>
      </c>
      <c r="P208" s="17"/>
      <c r="Q208" s="24">
        <v>10000</v>
      </c>
      <c r="R208" s="233">
        <f t="shared" si="27"/>
        <v>10000</v>
      </c>
      <c r="S208" s="22">
        <f t="shared" si="19"/>
        <v>0</v>
      </c>
      <c r="T208" s="20"/>
      <c r="U208" s="20"/>
      <c r="V208" s="205"/>
      <c r="W208" s="22"/>
      <c r="X208" s="97"/>
      <c r="Y208" s="428">
        <f t="shared" si="22"/>
        <v>0</v>
      </c>
    </row>
    <row r="209" spans="1:25" ht="56.25">
      <c r="A209" s="44"/>
      <c r="B209" s="63" t="s">
        <v>59</v>
      </c>
      <c r="C209" s="254"/>
      <c r="D209" s="254"/>
      <c r="E209" s="254"/>
      <c r="F209" s="254"/>
      <c r="G209" s="390">
        <v>20000</v>
      </c>
      <c r="H209" s="76" t="s">
        <v>140</v>
      </c>
      <c r="I209" s="1" t="s">
        <v>77</v>
      </c>
      <c r="J209" s="429" t="s">
        <v>400</v>
      </c>
      <c r="K209" s="1"/>
      <c r="L209" s="358" t="s">
        <v>265</v>
      </c>
      <c r="M209" s="169" t="s">
        <v>230</v>
      </c>
      <c r="N209" s="10">
        <v>1010</v>
      </c>
      <c r="O209" s="11">
        <v>2210</v>
      </c>
      <c r="P209" s="17">
        <v>20000</v>
      </c>
      <c r="Q209" s="24"/>
      <c r="R209" s="233">
        <f t="shared" si="27"/>
        <v>20000</v>
      </c>
      <c r="S209" s="22">
        <f t="shared" si="19"/>
        <v>0</v>
      </c>
      <c r="T209" s="20"/>
      <c r="U209" s="20"/>
      <c r="V209" s="205"/>
      <c r="W209" s="22"/>
      <c r="X209" s="97"/>
      <c r="Y209" s="428">
        <f t="shared" si="22"/>
        <v>0</v>
      </c>
    </row>
    <row r="210" spans="1:25" ht="56.25">
      <c r="A210" s="44"/>
      <c r="B210" s="63" t="s">
        <v>59</v>
      </c>
      <c r="C210" s="254"/>
      <c r="D210" s="254"/>
      <c r="E210" s="254"/>
      <c r="F210" s="254"/>
      <c r="G210" s="390">
        <v>20000</v>
      </c>
      <c r="H210" s="76" t="s">
        <v>141</v>
      </c>
      <c r="I210" s="1" t="s">
        <v>77</v>
      </c>
      <c r="J210" s="429" t="s">
        <v>400</v>
      </c>
      <c r="K210" s="1"/>
      <c r="L210" s="358" t="s">
        <v>265</v>
      </c>
      <c r="M210" s="169" t="s">
        <v>230</v>
      </c>
      <c r="N210" s="10">
        <v>1020</v>
      </c>
      <c r="O210" s="11">
        <v>3110</v>
      </c>
      <c r="P210" s="17"/>
      <c r="Q210" s="24">
        <v>20000</v>
      </c>
      <c r="R210" s="233">
        <f t="shared" si="27"/>
        <v>20000</v>
      </c>
      <c r="S210" s="22">
        <f t="shared" si="19"/>
        <v>0</v>
      </c>
      <c r="T210" s="20"/>
      <c r="U210" s="20"/>
      <c r="V210" s="205"/>
      <c r="W210" s="22"/>
      <c r="X210" s="97"/>
      <c r="Y210" s="428">
        <f t="shared" si="22"/>
        <v>0</v>
      </c>
    </row>
    <row r="211" spans="1:25" ht="56.25">
      <c r="A211" s="44"/>
      <c r="B211" s="63" t="s">
        <v>59</v>
      </c>
      <c r="C211" s="254"/>
      <c r="D211" s="254"/>
      <c r="E211" s="254"/>
      <c r="F211" s="254"/>
      <c r="G211" s="390">
        <v>15000</v>
      </c>
      <c r="H211" s="76" t="s">
        <v>481</v>
      </c>
      <c r="I211" s="1" t="s">
        <v>77</v>
      </c>
      <c r="J211" s="1" t="s">
        <v>236</v>
      </c>
      <c r="K211" s="1"/>
      <c r="L211" s="4">
        <v>10</v>
      </c>
      <c r="M211" s="68" t="s">
        <v>235</v>
      </c>
      <c r="N211" s="10">
        <v>4081</v>
      </c>
      <c r="O211" s="33">
        <v>2240</v>
      </c>
      <c r="P211" s="14">
        <v>15000</v>
      </c>
      <c r="Q211" s="14"/>
      <c r="R211" s="233">
        <f t="shared" si="27"/>
        <v>15000</v>
      </c>
      <c r="S211" s="22">
        <f t="shared" si="19"/>
        <v>0</v>
      </c>
      <c r="T211" s="22"/>
      <c r="U211" s="163"/>
      <c r="V211" s="204"/>
      <c r="W211" s="22"/>
      <c r="X211" s="97"/>
      <c r="Y211" s="428">
        <f t="shared" si="22"/>
        <v>0</v>
      </c>
    </row>
    <row r="212" spans="1:25" ht="56.25">
      <c r="A212" s="44"/>
      <c r="B212" s="63" t="s">
        <v>59</v>
      </c>
      <c r="C212" s="254"/>
      <c r="D212" s="254"/>
      <c r="E212" s="254"/>
      <c r="F212" s="254"/>
      <c r="G212" s="390">
        <v>45000</v>
      </c>
      <c r="H212" s="360" t="s">
        <v>271</v>
      </c>
      <c r="I212" s="1" t="s">
        <v>77</v>
      </c>
      <c r="J212" s="1"/>
      <c r="K212" s="1"/>
      <c r="L212" s="4">
        <v>42</v>
      </c>
      <c r="M212" s="360" t="s">
        <v>386</v>
      </c>
      <c r="N212" s="10">
        <v>6011</v>
      </c>
      <c r="O212" s="33">
        <v>2240</v>
      </c>
      <c r="P212" s="14">
        <v>45000</v>
      </c>
      <c r="Q212" s="14"/>
      <c r="R212" s="233">
        <f t="shared" si="27"/>
        <v>45000</v>
      </c>
      <c r="S212" s="22">
        <f t="shared" si="19"/>
        <v>0</v>
      </c>
      <c r="T212" s="22"/>
      <c r="U212" s="163"/>
      <c r="V212" s="204"/>
      <c r="W212" s="22"/>
      <c r="X212" s="97"/>
      <c r="Y212" s="428">
        <f t="shared" si="22"/>
        <v>0</v>
      </c>
    </row>
    <row r="213" spans="1:25" ht="56.25">
      <c r="A213" s="44"/>
      <c r="B213" s="632" t="s">
        <v>59</v>
      </c>
      <c r="C213" s="254"/>
      <c r="D213" s="254"/>
      <c r="E213" s="254"/>
      <c r="F213" s="254"/>
      <c r="G213" s="622">
        <v>50000</v>
      </c>
      <c r="H213" s="634" t="s">
        <v>200</v>
      </c>
      <c r="I213" s="1" t="s">
        <v>77</v>
      </c>
      <c r="J213" s="1"/>
      <c r="K213" s="1"/>
      <c r="L213" s="4">
        <v>11</v>
      </c>
      <c r="M213" s="474" t="s">
        <v>240</v>
      </c>
      <c r="N213" s="4">
        <v>5031</v>
      </c>
      <c r="O213" s="33">
        <v>2210</v>
      </c>
      <c r="P213" s="14">
        <v>32000</v>
      </c>
      <c r="Q213" s="14"/>
      <c r="R213" s="233">
        <f t="shared" si="27"/>
        <v>32000</v>
      </c>
      <c r="S213" s="22">
        <f t="shared" si="19"/>
        <v>0</v>
      </c>
      <c r="T213" s="22"/>
      <c r="U213" s="163"/>
      <c r="V213" s="204"/>
      <c r="W213" s="22"/>
      <c r="X213" s="97"/>
      <c r="Y213" s="428">
        <f t="shared" si="22"/>
        <v>-18000</v>
      </c>
    </row>
    <row r="214" spans="1:25" ht="56.25">
      <c r="A214" s="44"/>
      <c r="B214" s="633"/>
      <c r="C214" s="254"/>
      <c r="D214" s="254"/>
      <c r="E214" s="254"/>
      <c r="F214" s="254"/>
      <c r="G214" s="623"/>
      <c r="H214" s="635"/>
      <c r="I214" s="1" t="s">
        <v>77</v>
      </c>
      <c r="J214" s="1"/>
      <c r="K214" s="1"/>
      <c r="L214" s="4">
        <v>11</v>
      </c>
      <c r="M214" s="474" t="s">
        <v>240</v>
      </c>
      <c r="N214" s="10">
        <v>5031</v>
      </c>
      <c r="O214" s="33">
        <v>2240</v>
      </c>
      <c r="P214" s="14">
        <v>18000</v>
      </c>
      <c r="Q214" s="14"/>
      <c r="R214" s="233">
        <f t="shared" si="27"/>
        <v>18000</v>
      </c>
      <c r="S214" s="22">
        <f t="shared" si="19"/>
        <v>0</v>
      </c>
      <c r="T214" s="22"/>
      <c r="U214" s="163"/>
      <c r="V214" s="204"/>
      <c r="W214" s="22"/>
      <c r="X214" s="97"/>
      <c r="Y214" s="428">
        <f t="shared" si="22"/>
        <v>18000</v>
      </c>
    </row>
    <row r="215" spans="1:25" s="134" customFormat="1" ht="37.5">
      <c r="A215" s="70">
        <v>17</v>
      </c>
      <c r="B215" s="412" t="s">
        <v>59</v>
      </c>
      <c r="C215" s="415">
        <v>300000</v>
      </c>
      <c r="D215" s="415"/>
      <c r="E215" s="415"/>
      <c r="F215" s="469"/>
      <c r="G215" s="72">
        <f>SUM(G201:G214)</f>
        <v>300000</v>
      </c>
      <c r="H215" s="2"/>
      <c r="I215" s="64" t="s">
        <v>77</v>
      </c>
      <c r="J215" s="64"/>
      <c r="K215" s="64"/>
      <c r="L215" s="300"/>
      <c r="M215" s="12"/>
      <c r="N215" s="12"/>
      <c r="O215" s="12"/>
      <c r="P215" s="19">
        <f>SUM(P201:P214)</f>
        <v>255000</v>
      </c>
      <c r="Q215" s="19">
        <f aca="true" t="shared" si="28" ref="Q215:W215">SUM(Q201:Q214)</f>
        <v>45000</v>
      </c>
      <c r="R215" s="19">
        <f t="shared" si="28"/>
        <v>300000</v>
      </c>
      <c r="S215" s="19">
        <f t="shared" si="28"/>
        <v>0</v>
      </c>
      <c r="T215" s="19">
        <f t="shared" si="28"/>
        <v>0</v>
      </c>
      <c r="U215" s="19">
        <f t="shared" si="28"/>
        <v>0</v>
      </c>
      <c r="V215" s="19">
        <f t="shared" si="28"/>
        <v>0</v>
      </c>
      <c r="W215" s="19">
        <f t="shared" si="28"/>
        <v>0</v>
      </c>
      <c r="X215" s="173"/>
      <c r="Y215" s="428">
        <f t="shared" si="22"/>
        <v>0</v>
      </c>
    </row>
    <row r="216" spans="1:25" s="133" customFormat="1" ht="56.25">
      <c r="A216" s="44"/>
      <c r="B216" s="63" t="s">
        <v>60</v>
      </c>
      <c r="C216" s="254"/>
      <c r="D216" s="254"/>
      <c r="E216" s="254"/>
      <c r="F216" s="254"/>
      <c r="G216" s="390">
        <v>20000</v>
      </c>
      <c r="H216" s="76" t="s">
        <v>261</v>
      </c>
      <c r="I216" s="1" t="s">
        <v>77</v>
      </c>
      <c r="J216" s="1" t="s">
        <v>411</v>
      </c>
      <c r="K216" s="1"/>
      <c r="L216" s="364" t="s">
        <v>277</v>
      </c>
      <c r="M216" s="8" t="s">
        <v>278</v>
      </c>
      <c r="N216" s="10">
        <v>2111</v>
      </c>
      <c r="O216" s="11">
        <v>3210</v>
      </c>
      <c r="P216" s="14"/>
      <c r="Q216" s="14">
        <v>20000</v>
      </c>
      <c r="R216" s="233">
        <f t="shared" si="27"/>
        <v>20000</v>
      </c>
      <c r="S216" s="22">
        <f aca="true" t="shared" si="29" ref="S216:S268">T216+U216</f>
        <v>0</v>
      </c>
      <c r="T216" s="22"/>
      <c r="U216" s="163"/>
      <c r="V216" s="204"/>
      <c r="W216" s="22"/>
      <c r="X216" s="97"/>
      <c r="Y216" s="428">
        <f t="shared" si="22"/>
        <v>0</v>
      </c>
    </row>
    <row r="217" spans="1:25" s="133" customFormat="1" ht="56.25">
      <c r="A217" s="44"/>
      <c r="B217" s="63" t="s">
        <v>60</v>
      </c>
      <c r="C217" s="259"/>
      <c r="D217" s="259"/>
      <c r="E217" s="259"/>
      <c r="F217" s="259"/>
      <c r="G217" s="390">
        <v>30000</v>
      </c>
      <c r="H217" s="8" t="s">
        <v>305</v>
      </c>
      <c r="I217" s="1" t="s">
        <v>77</v>
      </c>
      <c r="J217" s="429" t="s">
        <v>400</v>
      </c>
      <c r="K217" s="1"/>
      <c r="L217" s="358" t="s">
        <v>265</v>
      </c>
      <c r="M217" s="169" t="s">
        <v>230</v>
      </c>
      <c r="N217" s="10">
        <v>1020</v>
      </c>
      <c r="O217" s="322" t="s">
        <v>292</v>
      </c>
      <c r="P217" s="14">
        <v>20000</v>
      </c>
      <c r="Q217" s="14">
        <v>10000</v>
      </c>
      <c r="R217" s="233">
        <f t="shared" si="27"/>
        <v>30000</v>
      </c>
      <c r="S217" s="22">
        <f t="shared" si="29"/>
        <v>0</v>
      </c>
      <c r="T217" s="22"/>
      <c r="U217" s="163"/>
      <c r="V217" s="204"/>
      <c r="W217" s="22"/>
      <c r="X217" s="97"/>
      <c r="Y217" s="428">
        <f t="shared" si="22"/>
        <v>0</v>
      </c>
    </row>
    <row r="218" spans="1:25" s="133" customFormat="1" ht="56.25">
      <c r="A218" s="44"/>
      <c r="B218" s="63" t="s">
        <v>60</v>
      </c>
      <c r="C218" s="259"/>
      <c r="D218" s="259"/>
      <c r="E218" s="259"/>
      <c r="F218" s="259"/>
      <c r="G218" s="390">
        <v>100000</v>
      </c>
      <c r="H218" s="8" t="s">
        <v>262</v>
      </c>
      <c r="I218" s="1" t="s">
        <v>77</v>
      </c>
      <c r="J218" s="429" t="s">
        <v>400</v>
      </c>
      <c r="K218" s="1"/>
      <c r="L218" s="358" t="s">
        <v>265</v>
      </c>
      <c r="M218" s="169" t="s">
        <v>230</v>
      </c>
      <c r="N218" s="10">
        <v>1010</v>
      </c>
      <c r="O218" s="322" t="s">
        <v>280</v>
      </c>
      <c r="P218" s="14">
        <v>60000</v>
      </c>
      <c r="Q218" s="14">
        <v>40000</v>
      </c>
      <c r="R218" s="233">
        <f t="shared" si="27"/>
        <v>100000</v>
      </c>
      <c r="S218" s="22">
        <f t="shared" si="29"/>
        <v>0</v>
      </c>
      <c r="T218" s="22"/>
      <c r="U218" s="163"/>
      <c r="V218" s="204"/>
      <c r="W218" s="22"/>
      <c r="X218" s="97"/>
      <c r="Y218" s="428">
        <f t="shared" si="22"/>
        <v>0</v>
      </c>
    </row>
    <row r="219" spans="1:25" s="133" customFormat="1" ht="47.25">
      <c r="A219" s="44"/>
      <c r="B219" s="63" t="s">
        <v>60</v>
      </c>
      <c r="C219" s="254"/>
      <c r="D219" s="254"/>
      <c r="E219" s="254"/>
      <c r="F219" s="254"/>
      <c r="G219" s="390">
        <v>100000</v>
      </c>
      <c r="H219" s="76" t="s">
        <v>263</v>
      </c>
      <c r="I219" s="1" t="s">
        <v>77</v>
      </c>
      <c r="J219" s="1" t="s">
        <v>236</v>
      </c>
      <c r="K219" s="1"/>
      <c r="L219" s="4">
        <v>10</v>
      </c>
      <c r="M219" s="377" t="s">
        <v>235</v>
      </c>
      <c r="N219" s="10">
        <v>4060</v>
      </c>
      <c r="O219" s="33">
        <v>2210</v>
      </c>
      <c r="P219" s="14">
        <v>100000</v>
      </c>
      <c r="Q219" s="14"/>
      <c r="R219" s="233">
        <f t="shared" si="27"/>
        <v>100000</v>
      </c>
      <c r="S219" s="22">
        <f t="shared" si="29"/>
        <v>0</v>
      </c>
      <c r="T219" s="22"/>
      <c r="U219" s="163"/>
      <c r="V219" s="204"/>
      <c r="W219" s="22"/>
      <c r="X219" s="97"/>
      <c r="Y219" s="428">
        <f t="shared" si="22"/>
        <v>0</v>
      </c>
    </row>
    <row r="220" spans="1:25" s="133" customFormat="1" ht="56.25">
      <c r="A220" s="44"/>
      <c r="B220" s="63" t="s">
        <v>60</v>
      </c>
      <c r="C220" s="254"/>
      <c r="D220" s="254"/>
      <c r="E220" s="254"/>
      <c r="F220" s="254"/>
      <c r="G220" s="390">
        <v>50000</v>
      </c>
      <c r="H220" s="76" t="s">
        <v>264</v>
      </c>
      <c r="I220" s="1" t="s">
        <v>77</v>
      </c>
      <c r="J220" s="1"/>
      <c r="K220" s="1"/>
      <c r="L220" s="4">
        <v>12</v>
      </c>
      <c r="M220" s="58" t="s">
        <v>349</v>
      </c>
      <c r="N220" s="10">
        <v>6011</v>
      </c>
      <c r="O220" s="33">
        <v>2240</v>
      </c>
      <c r="P220" s="14">
        <v>50000</v>
      </c>
      <c r="Q220" s="14"/>
      <c r="R220" s="233">
        <f t="shared" si="27"/>
        <v>50000</v>
      </c>
      <c r="S220" s="22">
        <f t="shared" si="29"/>
        <v>0</v>
      </c>
      <c r="T220" s="22"/>
      <c r="U220" s="163"/>
      <c r="V220" s="204"/>
      <c r="W220" s="22"/>
      <c r="X220" s="97"/>
      <c r="Y220" s="428">
        <f t="shared" si="22"/>
        <v>0</v>
      </c>
    </row>
    <row r="221" spans="1:25" s="133" customFormat="1" ht="37.5">
      <c r="A221" s="44"/>
      <c r="B221" s="63" t="s">
        <v>60</v>
      </c>
      <c r="C221" s="254"/>
      <c r="D221" s="254"/>
      <c r="E221" s="442">
        <v>200000</v>
      </c>
      <c r="F221" s="442"/>
      <c r="G221" s="390"/>
      <c r="H221" s="76" t="s">
        <v>260</v>
      </c>
      <c r="I221" s="1" t="s">
        <v>77</v>
      </c>
      <c r="J221" s="1"/>
      <c r="K221" s="1"/>
      <c r="L221" s="4"/>
      <c r="M221" s="58"/>
      <c r="N221" s="10"/>
      <c r="O221" s="33"/>
      <c r="P221" s="14"/>
      <c r="Q221" s="14"/>
      <c r="R221" s="233"/>
      <c r="S221" s="22"/>
      <c r="T221" s="22"/>
      <c r="U221" s="163"/>
      <c r="V221" s="204"/>
      <c r="W221" s="22"/>
      <c r="X221" s="97"/>
      <c r="Y221" s="428"/>
    </row>
    <row r="222" spans="1:25" s="133" customFormat="1" ht="37.5">
      <c r="A222" s="44"/>
      <c r="B222" s="63" t="s">
        <v>60</v>
      </c>
      <c r="C222" s="254"/>
      <c r="D222" s="254"/>
      <c r="E222" s="442"/>
      <c r="F222" s="442"/>
      <c r="G222" s="390"/>
      <c r="H222" s="76"/>
      <c r="I222" s="1" t="s">
        <v>77</v>
      </c>
      <c r="J222" s="1"/>
      <c r="K222" s="1"/>
      <c r="L222" s="4"/>
      <c r="M222" s="58"/>
      <c r="N222" s="10"/>
      <c r="O222" s="33"/>
      <c r="P222" s="14"/>
      <c r="Q222" s="14"/>
      <c r="R222" s="233"/>
      <c r="S222" s="22"/>
      <c r="T222" s="22"/>
      <c r="U222" s="163"/>
      <c r="V222" s="204"/>
      <c r="W222" s="22"/>
      <c r="X222" s="97"/>
      <c r="Y222" s="428"/>
    </row>
    <row r="223" spans="1:25" s="133" customFormat="1" ht="37.5">
      <c r="A223" s="44"/>
      <c r="B223" s="87" t="s">
        <v>60</v>
      </c>
      <c r="C223" s="257"/>
      <c r="D223" s="257"/>
      <c r="E223" s="442"/>
      <c r="F223" s="442"/>
      <c r="G223" s="390"/>
      <c r="H223" s="76"/>
      <c r="I223" s="1" t="s">
        <v>77</v>
      </c>
      <c r="J223" s="1"/>
      <c r="K223" s="1"/>
      <c r="L223" s="4"/>
      <c r="M223" s="74"/>
      <c r="N223" s="10"/>
      <c r="O223" s="11"/>
      <c r="P223" s="17"/>
      <c r="Q223" s="24"/>
      <c r="R223" s="233">
        <f>+P223+Q223</f>
        <v>0</v>
      </c>
      <c r="S223" s="22">
        <f>T223+U223</f>
        <v>0</v>
      </c>
      <c r="T223" s="22"/>
      <c r="U223" s="163"/>
      <c r="V223" s="204"/>
      <c r="W223" s="22"/>
      <c r="X223" s="174"/>
      <c r="Y223" s="428">
        <f t="shared" si="22"/>
        <v>0</v>
      </c>
    </row>
    <row r="224" spans="1:25" s="133" customFormat="1" ht="37.5">
      <c r="A224" s="44"/>
      <c r="B224" s="63" t="s">
        <v>60</v>
      </c>
      <c r="C224" s="254"/>
      <c r="D224" s="254"/>
      <c r="E224" s="442"/>
      <c r="F224" s="442"/>
      <c r="G224" s="392"/>
      <c r="H224" s="62"/>
      <c r="I224" s="1" t="s">
        <v>77</v>
      </c>
      <c r="J224" s="1"/>
      <c r="K224" s="1"/>
      <c r="L224" s="4"/>
      <c r="M224" s="34"/>
      <c r="N224" s="10"/>
      <c r="O224" s="28"/>
      <c r="P224" s="14"/>
      <c r="Q224" s="14"/>
      <c r="R224" s="233">
        <f t="shared" si="27"/>
        <v>0</v>
      </c>
      <c r="S224" s="22">
        <f t="shared" si="29"/>
        <v>0</v>
      </c>
      <c r="T224" s="22"/>
      <c r="U224" s="163"/>
      <c r="V224" s="204"/>
      <c r="W224" s="22"/>
      <c r="X224" s="180"/>
      <c r="Y224" s="428">
        <f t="shared" si="22"/>
        <v>0</v>
      </c>
    </row>
    <row r="225" spans="1:25" s="134" customFormat="1" ht="37.5">
      <c r="A225" s="70">
        <v>18</v>
      </c>
      <c r="B225" s="412" t="s">
        <v>60</v>
      </c>
      <c r="C225" s="415">
        <f>200000+50000+100000+100000+30000+20000</f>
        <v>500000</v>
      </c>
      <c r="D225" s="415"/>
      <c r="E225" s="384">
        <f>SUM(E216:E224)</f>
        <v>200000</v>
      </c>
      <c r="F225" s="469"/>
      <c r="G225" s="384">
        <f>SUM(G216:G224)</f>
        <v>300000</v>
      </c>
      <c r="H225" s="47"/>
      <c r="I225" s="64" t="s">
        <v>77</v>
      </c>
      <c r="J225" s="64"/>
      <c r="K225" s="64"/>
      <c r="L225" s="300"/>
      <c r="M225" s="3"/>
      <c r="N225" s="5"/>
      <c r="O225" s="52"/>
      <c r="P225" s="19">
        <f aca="true" t="shared" si="30" ref="P225:W225">SUM(P216:P224)</f>
        <v>230000</v>
      </c>
      <c r="Q225" s="19">
        <f t="shared" si="30"/>
        <v>70000</v>
      </c>
      <c r="R225" s="19">
        <f t="shared" si="30"/>
        <v>300000</v>
      </c>
      <c r="S225" s="19">
        <f t="shared" si="30"/>
        <v>0</v>
      </c>
      <c r="T225" s="19">
        <f t="shared" si="30"/>
        <v>0</v>
      </c>
      <c r="U225" s="19">
        <f t="shared" si="30"/>
        <v>0</v>
      </c>
      <c r="V225" s="19">
        <f t="shared" si="30"/>
        <v>0</v>
      </c>
      <c r="W225" s="19">
        <f t="shared" si="30"/>
        <v>0</v>
      </c>
      <c r="X225" s="99"/>
      <c r="Y225" s="428">
        <f t="shared" si="22"/>
        <v>0</v>
      </c>
    </row>
    <row r="226" spans="1:25" ht="47.25">
      <c r="A226" s="44"/>
      <c r="B226" s="57" t="s">
        <v>61</v>
      </c>
      <c r="C226" s="260"/>
      <c r="D226" s="260"/>
      <c r="E226" s="260"/>
      <c r="F226" s="260"/>
      <c r="G226" s="392">
        <v>50000</v>
      </c>
      <c r="H226" s="42" t="s">
        <v>217</v>
      </c>
      <c r="I226" s="1" t="s">
        <v>77</v>
      </c>
      <c r="J226" s="1" t="s">
        <v>236</v>
      </c>
      <c r="K226" s="1"/>
      <c r="L226" s="4">
        <v>10</v>
      </c>
      <c r="M226" s="74" t="s">
        <v>235</v>
      </c>
      <c r="N226" s="10">
        <v>4082</v>
      </c>
      <c r="O226" s="33">
        <v>2240</v>
      </c>
      <c r="P226" s="17">
        <v>50000</v>
      </c>
      <c r="Q226" s="14"/>
      <c r="R226" s="233">
        <f t="shared" si="27"/>
        <v>50000</v>
      </c>
      <c r="S226" s="22">
        <f t="shared" si="29"/>
        <v>0</v>
      </c>
      <c r="T226" s="22"/>
      <c r="U226" s="163"/>
      <c r="V226" s="204"/>
      <c r="W226" s="22"/>
      <c r="X226" s="97"/>
      <c r="Y226" s="428">
        <f t="shared" si="22"/>
        <v>0</v>
      </c>
    </row>
    <row r="227" spans="1:25" s="133" customFormat="1" ht="56.25">
      <c r="A227" s="44"/>
      <c r="B227" s="57" t="s">
        <v>61</v>
      </c>
      <c r="C227" s="260"/>
      <c r="D227" s="260"/>
      <c r="E227" s="260"/>
      <c r="F227" s="260"/>
      <c r="G227" s="392">
        <v>100000</v>
      </c>
      <c r="H227" s="42" t="s">
        <v>415</v>
      </c>
      <c r="I227" s="1" t="s">
        <v>77</v>
      </c>
      <c r="J227" s="1"/>
      <c r="K227" s="1"/>
      <c r="L227" s="4">
        <v>13</v>
      </c>
      <c r="M227" s="74" t="s">
        <v>378</v>
      </c>
      <c r="N227" s="10">
        <v>7640</v>
      </c>
      <c r="O227" s="28">
        <v>3131</v>
      </c>
      <c r="P227" s="17"/>
      <c r="Q227" s="14">
        <v>100000</v>
      </c>
      <c r="R227" s="233">
        <f t="shared" si="27"/>
        <v>100000</v>
      </c>
      <c r="S227" s="22">
        <f t="shared" si="29"/>
        <v>0</v>
      </c>
      <c r="T227" s="22"/>
      <c r="U227" s="163"/>
      <c r="V227" s="204"/>
      <c r="W227" s="22"/>
      <c r="X227" s="171"/>
      <c r="Y227" s="428">
        <f t="shared" si="22"/>
        <v>0</v>
      </c>
    </row>
    <row r="228" spans="1:25" s="133" customFormat="1" ht="37.5">
      <c r="A228" s="44"/>
      <c r="B228" s="57" t="s">
        <v>61</v>
      </c>
      <c r="C228" s="260"/>
      <c r="D228" s="260"/>
      <c r="E228" s="260"/>
      <c r="F228" s="260"/>
      <c r="G228" s="392">
        <v>50000</v>
      </c>
      <c r="H228" s="42" t="s">
        <v>221</v>
      </c>
      <c r="I228" s="1" t="s">
        <v>77</v>
      </c>
      <c r="J228" s="1"/>
      <c r="K228" s="1"/>
      <c r="L228" s="4">
        <v>11</v>
      </c>
      <c r="M228" s="74" t="s">
        <v>240</v>
      </c>
      <c r="N228" s="4">
        <v>5031</v>
      </c>
      <c r="O228" s="28">
        <v>2210</v>
      </c>
      <c r="P228" s="14">
        <v>50000</v>
      </c>
      <c r="Q228" s="14"/>
      <c r="R228" s="233">
        <f t="shared" si="27"/>
        <v>50000</v>
      </c>
      <c r="S228" s="22">
        <f t="shared" si="29"/>
        <v>0</v>
      </c>
      <c r="T228" s="22"/>
      <c r="U228" s="163"/>
      <c r="V228" s="204"/>
      <c r="W228" s="22"/>
      <c r="X228" s="171"/>
      <c r="Y228" s="428">
        <f t="shared" si="22"/>
        <v>0</v>
      </c>
    </row>
    <row r="229" spans="1:25" s="133" customFormat="1" ht="56.25">
      <c r="A229" s="44"/>
      <c r="B229" s="63" t="s">
        <v>61</v>
      </c>
      <c r="C229" s="254"/>
      <c r="D229" s="254"/>
      <c r="E229" s="254"/>
      <c r="F229" s="254"/>
      <c r="G229" s="392">
        <v>40000</v>
      </c>
      <c r="H229" s="62" t="s">
        <v>220</v>
      </c>
      <c r="I229" s="1" t="s">
        <v>77</v>
      </c>
      <c r="J229" s="429" t="s">
        <v>400</v>
      </c>
      <c r="K229" s="1"/>
      <c r="L229" s="358" t="s">
        <v>265</v>
      </c>
      <c r="M229" s="169" t="s">
        <v>230</v>
      </c>
      <c r="N229" s="10">
        <v>1020</v>
      </c>
      <c r="O229" s="28" t="s">
        <v>268</v>
      </c>
      <c r="P229" s="14">
        <v>30000</v>
      </c>
      <c r="Q229" s="14">
        <v>10000</v>
      </c>
      <c r="R229" s="233">
        <f t="shared" si="27"/>
        <v>40000</v>
      </c>
      <c r="S229" s="22">
        <f t="shared" si="29"/>
        <v>0</v>
      </c>
      <c r="T229" s="22"/>
      <c r="U229" s="163"/>
      <c r="V229" s="204"/>
      <c r="W229" s="22"/>
      <c r="X229" s="171"/>
      <c r="Y229" s="428">
        <f t="shared" si="22"/>
        <v>0</v>
      </c>
    </row>
    <row r="230" spans="1:25" s="133" customFormat="1" ht="56.25">
      <c r="A230" s="44"/>
      <c r="B230" s="63" t="s">
        <v>61</v>
      </c>
      <c r="C230" s="254"/>
      <c r="D230" s="254"/>
      <c r="E230" s="254"/>
      <c r="F230" s="254"/>
      <c r="G230" s="392">
        <v>10000</v>
      </c>
      <c r="H230" s="62" t="s">
        <v>218</v>
      </c>
      <c r="I230" s="1" t="s">
        <v>77</v>
      </c>
      <c r="J230" s="429" t="s">
        <v>400</v>
      </c>
      <c r="K230" s="1"/>
      <c r="L230" s="358" t="s">
        <v>265</v>
      </c>
      <c r="M230" s="169" t="s">
        <v>230</v>
      </c>
      <c r="N230" s="10">
        <v>1020</v>
      </c>
      <c r="O230" s="28">
        <v>2210</v>
      </c>
      <c r="P230" s="14">
        <v>10000</v>
      </c>
      <c r="Q230" s="14"/>
      <c r="R230" s="233">
        <f t="shared" si="27"/>
        <v>10000</v>
      </c>
      <c r="S230" s="22">
        <f t="shared" si="29"/>
        <v>0</v>
      </c>
      <c r="T230" s="22"/>
      <c r="U230" s="163"/>
      <c r="V230" s="204"/>
      <c r="W230" s="22"/>
      <c r="X230" s="171"/>
      <c r="Y230" s="428">
        <f t="shared" si="22"/>
        <v>0</v>
      </c>
    </row>
    <row r="231" spans="1:25" s="133" customFormat="1" ht="56.25">
      <c r="A231" s="44"/>
      <c r="B231" s="63" t="s">
        <v>61</v>
      </c>
      <c r="C231" s="254"/>
      <c r="D231" s="254"/>
      <c r="E231" s="254"/>
      <c r="F231" s="254"/>
      <c r="G231" s="392">
        <v>50000</v>
      </c>
      <c r="H231" s="62" t="s">
        <v>219</v>
      </c>
      <c r="I231" s="1" t="s">
        <v>77</v>
      </c>
      <c r="J231" s="429" t="s">
        <v>400</v>
      </c>
      <c r="K231" s="1"/>
      <c r="L231" s="358" t="s">
        <v>265</v>
      </c>
      <c r="M231" s="169" t="s">
        <v>230</v>
      </c>
      <c r="N231" s="10">
        <v>1010</v>
      </c>
      <c r="O231" s="33">
        <v>2240</v>
      </c>
      <c r="P231" s="14">
        <v>50000</v>
      </c>
      <c r="Q231" s="14"/>
      <c r="R231" s="233">
        <f t="shared" si="27"/>
        <v>50000</v>
      </c>
      <c r="S231" s="22">
        <f t="shared" si="29"/>
        <v>0</v>
      </c>
      <c r="T231" s="22"/>
      <c r="U231" s="163"/>
      <c r="V231" s="204"/>
      <c r="W231" s="22"/>
      <c r="X231" s="97"/>
      <c r="Y231" s="428">
        <f t="shared" si="22"/>
        <v>0</v>
      </c>
    </row>
    <row r="232" spans="1:25" s="133" customFormat="1" ht="75">
      <c r="A232" s="44"/>
      <c r="B232" s="63" t="s">
        <v>61</v>
      </c>
      <c r="C232" s="254"/>
      <c r="D232" s="254"/>
      <c r="E232" s="442"/>
      <c r="F232" s="442" t="s">
        <v>497</v>
      </c>
      <c r="G232" s="392"/>
      <c r="H232" s="42" t="s">
        <v>216</v>
      </c>
      <c r="I232" s="1" t="s">
        <v>77</v>
      </c>
      <c r="J232" s="1"/>
      <c r="K232" s="1"/>
      <c r="L232" s="4"/>
      <c r="M232" s="34"/>
      <c r="N232" s="10"/>
      <c r="O232" s="28"/>
      <c r="P232" s="14"/>
      <c r="Q232" s="14"/>
      <c r="R232" s="233">
        <f t="shared" si="27"/>
        <v>0</v>
      </c>
      <c r="S232" s="22">
        <f t="shared" si="29"/>
        <v>0</v>
      </c>
      <c r="T232" s="22"/>
      <c r="U232" s="163"/>
      <c r="V232" s="204"/>
      <c r="W232" s="22"/>
      <c r="X232" s="97"/>
      <c r="Y232" s="428">
        <f t="shared" si="22"/>
        <v>0</v>
      </c>
    </row>
    <row r="233" spans="1:25" s="133" customFormat="1" ht="37.5">
      <c r="A233" s="44"/>
      <c r="B233" s="63" t="s">
        <v>61</v>
      </c>
      <c r="C233" s="254"/>
      <c r="D233" s="254"/>
      <c r="E233" s="254"/>
      <c r="F233" s="254"/>
      <c r="G233" s="392"/>
      <c r="H233" s="62"/>
      <c r="I233" s="1" t="s">
        <v>77</v>
      </c>
      <c r="J233" s="1"/>
      <c r="K233" s="1"/>
      <c r="L233" s="4"/>
      <c r="M233" s="474"/>
      <c r="N233" s="10"/>
      <c r="O233" s="33"/>
      <c r="P233" s="14"/>
      <c r="Q233" s="14"/>
      <c r="R233" s="233">
        <f t="shared" si="27"/>
        <v>0</v>
      </c>
      <c r="S233" s="22">
        <f t="shared" si="29"/>
        <v>0</v>
      </c>
      <c r="T233" s="22"/>
      <c r="U233" s="163"/>
      <c r="V233" s="204"/>
      <c r="W233" s="22"/>
      <c r="X233" s="97"/>
      <c r="Y233" s="428">
        <f t="shared" si="22"/>
        <v>0</v>
      </c>
    </row>
    <row r="234" spans="1:25" s="133" customFormat="1" ht="37.5">
      <c r="A234" s="44"/>
      <c r="B234" s="63" t="s">
        <v>61</v>
      </c>
      <c r="C234" s="254"/>
      <c r="D234" s="254"/>
      <c r="E234" s="254"/>
      <c r="F234" s="254"/>
      <c r="G234" s="392"/>
      <c r="H234" s="60"/>
      <c r="I234" s="1" t="s">
        <v>77</v>
      </c>
      <c r="J234" s="1"/>
      <c r="K234" s="1"/>
      <c r="L234" s="4"/>
      <c r="M234" s="474"/>
      <c r="N234" s="10"/>
      <c r="O234" s="11"/>
      <c r="P234" s="14"/>
      <c r="Q234" s="14"/>
      <c r="R234" s="233">
        <f t="shared" si="27"/>
        <v>0</v>
      </c>
      <c r="S234" s="22">
        <f t="shared" si="29"/>
        <v>0</v>
      </c>
      <c r="T234" s="22"/>
      <c r="U234" s="163"/>
      <c r="V234" s="204"/>
      <c r="W234" s="22"/>
      <c r="X234" s="97"/>
      <c r="Y234" s="428">
        <f t="shared" si="22"/>
        <v>0</v>
      </c>
    </row>
    <row r="235" spans="1:25" s="133" customFormat="1" ht="37.5">
      <c r="A235" s="44"/>
      <c r="B235" s="63" t="s">
        <v>61</v>
      </c>
      <c r="C235" s="254"/>
      <c r="D235" s="254"/>
      <c r="E235" s="254"/>
      <c r="F235" s="254"/>
      <c r="G235" s="392"/>
      <c r="H235" s="62"/>
      <c r="I235" s="1" t="s">
        <v>77</v>
      </c>
      <c r="J235" s="1"/>
      <c r="K235" s="1"/>
      <c r="L235" s="4"/>
      <c r="M235" s="474"/>
      <c r="N235" s="10"/>
      <c r="O235" s="11"/>
      <c r="P235" s="14"/>
      <c r="Q235" s="14"/>
      <c r="R235" s="233">
        <f t="shared" si="27"/>
        <v>0</v>
      </c>
      <c r="S235" s="22">
        <f t="shared" si="29"/>
        <v>0</v>
      </c>
      <c r="T235" s="22"/>
      <c r="U235" s="163"/>
      <c r="V235" s="204"/>
      <c r="W235" s="22"/>
      <c r="X235" s="97"/>
      <c r="Y235" s="428">
        <f t="shared" si="22"/>
        <v>0</v>
      </c>
    </row>
    <row r="236" spans="1:25" s="133" customFormat="1" ht="37.5">
      <c r="A236" s="44"/>
      <c r="B236" s="63" t="s">
        <v>61</v>
      </c>
      <c r="C236" s="254"/>
      <c r="D236" s="254"/>
      <c r="E236" s="254"/>
      <c r="F236" s="254"/>
      <c r="G236" s="392"/>
      <c r="H236" s="62"/>
      <c r="I236" s="1" t="s">
        <v>77</v>
      </c>
      <c r="J236" s="1"/>
      <c r="K236" s="1"/>
      <c r="L236" s="4"/>
      <c r="M236" s="474"/>
      <c r="N236" s="28"/>
      <c r="O236" s="11"/>
      <c r="P236" s="14"/>
      <c r="Q236" s="14"/>
      <c r="R236" s="233">
        <f t="shared" si="27"/>
        <v>0</v>
      </c>
      <c r="S236" s="22">
        <f t="shared" si="29"/>
        <v>0</v>
      </c>
      <c r="T236" s="22"/>
      <c r="U236" s="163"/>
      <c r="V236" s="204"/>
      <c r="W236" s="22"/>
      <c r="X236" s="97"/>
      <c r="Y236" s="428">
        <f t="shared" si="22"/>
        <v>0</v>
      </c>
    </row>
    <row r="237" spans="1:25" s="133" customFormat="1" ht="37.5">
      <c r="A237" s="44"/>
      <c r="B237" s="63" t="s">
        <v>61</v>
      </c>
      <c r="C237" s="259"/>
      <c r="D237" s="259"/>
      <c r="E237" s="259"/>
      <c r="F237" s="259"/>
      <c r="G237" s="390"/>
      <c r="H237" s="82"/>
      <c r="I237" s="1" t="s">
        <v>77</v>
      </c>
      <c r="J237" s="1"/>
      <c r="K237" s="1"/>
      <c r="L237" s="4"/>
      <c r="M237" s="474"/>
      <c r="N237" s="10"/>
      <c r="O237" s="33"/>
      <c r="P237" s="14"/>
      <c r="Q237" s="14"/>
      <c r="R237" s="233">
        <f t="shared" si="27"/>
        <v>0</v>
      </c>
      <c r="S237" s="22">
        <f t="shared" si="29"/>
        <v>0</v>
      </c>
      <c r="T237" s="22"/>
      <c r="U237" s="163"/>
      <c r="V237" s="204"/>
      <c r="W237" s="22"/>
      <c r="X237" s="97"/>
      <c r="Y237" s="428">
        <f t="shared" si="22"/>
        <v>0</v>
      </c>
    </row>
    <row r="238" spans="1:25" s="134" customFormat="1" ht="37.5">
      <c r="A238" s="70">
        <v>19</v>
      </c>
      <c r="B238" s="412" t="s">
        <v>61</v>
      </c>
      <c r="C238" s="415">
        <f>200000+100000+50000+50000+40000+50000+10000</f>
        <v>500000</v>
      </c>
      <c r="D238" s="415"/>
      <c r="E238" s="384">
        <f>SUM(E226:E237)</f>
        <v>0</v>
      </c>
      <c r="F238" s="415"/>
      <c r="G238" s="384">
        <f>SUM(G226:G237)</f>
        <v>300000</v>
      </c>
      <c r="H238" s="47"/>
      <c r="I238" s="64" t="s">
        <v>77</v>
      </c>
      <c r="J238" s="64"/>
      <c r="K238" s="64"/>
      <c r="L238" s="300"/>
      <c r="M238" s="5"/>
      <c r="N238" s="5"/>
      <c r="O238" s="320"/>
      <c r="P238" s="19">
        <f aca="true" t="shared" si="31" ref="P238:W238">SUM(P226:P237)</f>
        <v>190000</v>
      </c>
      <c r="Q238" s="19">
        <f t="shared" si="31"/>
        <v>110000</v>
      </c>
      <c r="R238" s="19">
        <f t="shared" si="31"/>
        <v>300000</v>
      </c>
      <c r="S238" s="19">
        <f t="shared" si="31"/>
        <v>0</v>
      </c>
      <c r="T238" s="19">
        <f t="shared" si="31"/>
        <v>0</v>
      </c>
      <c r="U238" s="19">
        <f t="shared" si="31"/>
        <v>0</v>
      </c>
      <c r="V238" s="19">
        <f t="shared" si="31"/>
        <v>0</v>
      </c>
      <c r="W238" s="19">
        <f t="shared" si="31"/>
        <v>0</v>
      </c>
      <c r="X238" s="99"/>
      <c r="Y238" s="428">
        <f t="shared" si="22"/>
        <v>0</v>
      </c>
    </row>
    <row r="239" spans="1:25" s="110" customFormat="1" ht="75">
      <c r="A239" s="40"/>
      <c r="B239" s="57" t="s">
        <v>72</v>
      </c>
      <c r="C239" s="260"/>
      <c r="D239" s="260"/>
      <c r="E239" s="260"/>
      <c r="F239" s="260"/>
      <c r="G239" s="392">
        <v>21500</v>
      </c>
      <c r="H239" s="41" t="s">
        <v>336</v>
      </c>
      <c r="I239" s="9" t="s">
        <v>78</v>
      </c>
      <c r="J239" s="429" t="s">
        <v>400</v>
      </c>
      <c r="K239" s="9"/>
      <c r="L239" s="364" t="s">
        <v>265</v>
      </c>
      <c r="M239" s="385" t="s">
        <v>230</v>
      </c>
      <c r="N239" s="10">
        <v>1020</v>
      </c>
      <c r="O239" s="28" t="s">
        <v>392</v>
      </c>
      <c r="P239" s="21">
        <v>6500</v>
      </c>
      <c r="Q239" s="17">
        <v>15000</v>
      </c>
      <c r="R239" s="233">
        <f t="shared" si="27"/>
        <v>21500</v>
      </c>
      <c r="S239" s="22">
        <f t="shared" si="29"/>
        <v>0</v>
      </c>
      <c r="T239" s="16"/>
      <c r="U239" s="20"/>
      <c r="V239" s="205"/>
      <c r="W239" s="16"/>
      <c r="X239" s="174"/>
      <c r="Y239" s="428">
        <f aca="true" t="shared" si="32" ref="Y239:Y302">R239-G239</f>
        <v>0</v>
      </c>
    </row>
    <row r="240" spans="1:25" s="110" customFormat="1" ht="44.25" customHeight="1">
      <c r="A240" s="40"/>
      <c r="B240" s="57" t="s">
        <v>72</v>
      </c>
      <c r="C240" s="260"/>
      <c r="D240" s="260"/>
      <c r="E240" s="260"/>
      <c r="F240" s="260"/>
      <c r="G240" s="392">
        <v>15500</v>
      </c>
      <c r="H240" s="41" t="s">
        <v>337</v>
      </c>
      <c r="I240" s="9" t="s">
        <v>78</v>
      </c>
      <c r="J240" s="9"/>
      <c r="K240" s="9"/>
      <c r="L240" s="10">
        <v>12</v>
      </c>
      <c r="M240" s="68" t="s">
        <v>349</v>
      </c>
      <c r="N240" s="323">
        <v>6011</v>
      </c>
      <c r="O240" s="11">
        <v>2240</v>
      </c>
      <c r="P240" s="21">
        <v>15500</v>
      </c>
      <c r="Q240" s="17"/>
      <c r="R240" s="233">
        <f t="shared" si="27"/>
        <v>15500</v>
      </c>
      <c r="S240" s="22">
        <f t="shared" si="29"/>
        <v>0</v>
      </c>
      <c r="T240" s="16"/>
      <c r="U240" s="20"/>
      <c r="V240" s="205"/>
      <c r="W240" s="16"/>
      <c r="X240" s="174"/>
      <c r="Y240" s="428">
        <f t="shared" si="32"/>
        <v>0</v>
      </c>
    </row>
    <row r="241" spans="1:25" s="110" customFormat="1" ht="56.25">
      <c r="A241" s="40"/>
      <c r="B241" s="57" t="s">
        <v>72</v>
      </c>
      <c r="C241" s="260"/>
      <c r="D241" s="260"/>
      <c r="E241" s="260"/>
      <c r="F241" s="260"/>
      <c r="G241" s="392">
        <v>13000</v>
      </c>
      <c r="H241" s="45" t="s">
        <v>374</v>
      </c>
      <c r="I241" s="9" t="s">
        <v>78</v>
      </c>
      <c r="J241" s="9" t="s">
        <v>344</v>
      </c>
      <c r="K241" s="9"/>
      <c r="L241" s="36" t="s">
        <v>273</v>
      </c>
      <c r="M241" s="361" t="s">
        <v>274</v>
      </c>
      <c r="N241" s="4">
        <v>3105</v>
      </c>
      <c r="O241" s="11">
        <v>3110</v>
      </c>
      <c r="P241" s="21"/>
      <c r="Q241" s="17">
        <v>13000</v>
      </c>
      <c r="R241" s="233">
        <f t="shared" si="27"/>
        <v>13000</v>
      </c>
      <c r="S241" s="22">
        <f t="shared" si="29"/>
        <v>0</v>
      </c>
      <c r="T241" s="16"/>
      <c r="U241" s="20"/>
      <c r="V241" s="205"/>
      <c r="W241" s="16"/>
      <c r="X241" s="174"/>
      <c r="Y241" s="428">
        <f t="shared" si="32"/>
        <v>0</v>
      </c>
    </row>
    <row r="242" spans="1:25" s="110" customFormat="1" ht="56.25">
      <c r="A242" s="40"/>
      <c r="B242" s="57" t="s">
        <v>72</v>
      </c>
      <c r="C242" s="260"/>
      <c r="D242" s="260"/>
      <c r="E242" s="260"/>
      <c r="F242" s="260"/>
      <c r="G242" s="392">
        <v>16000</v>
      </c>
      <c r="H242" s="45" t="s">
        <v>338</v>
      </c>
      <c r="I242" s="9" t="s">
        <v>78</v>
      </c>
      <c r="J242" s="429" t="s">
        <v>400</v>
      </c>
      <c r="K242" s="9"/>
      <c r="L242" s="364" t="s">
        <v>265</v>
      </c>
      <c r="M242" s="385" t="s">
        <v>230</v>
      </c>
      <c r="N242" s="10">
        <v>1020</v>
      </c>
      <c r="O242" s="11">
        <v>3110</v>
      </c>
      <c r="P242" s="21"/>
      <c r="Q242" s="17">
        <v>16000</v>
      </c>
      <c r="R242" s="233">
        <f t="shared" si="27"/>
        <v>16000</v>
      </c>
      <c r="S242" s="22">
        <f t="shared" si="29"/>
        <v>0</v>
      </c>
      <c r="T242" s="16"/>
      <c r="U242" s="20"/>
      <c r="V242" s="205"/>
      <c r="W242" s="16"/>
      <c r="X242" s="96"/>
      <c r="Y242" s="428">
        <f t="shared" si="32"/>
        <v>0</v>
      </c>
    </row>
    <row r="243" spans="1:25" s="145" customFormat="1" ht="60" customHeight="1">
      <c r="A243" s="44"/>
      <c r="B243" s="242" t="s">
        <v>72</v>
      </c>
      <c r="C243" s="264"/>
      <c r="D243" s="264"/>
      <c r="E243" s="264"/>
      <c r="F243" s="264"/>
      <c r="G243" s="394">
        <v>20100</v>
      </c>
      <c r="H243" s="45" t="s">
        <v>339</v>
      </c>
      <c r="I243" s="1" t="s">
        <v>78</v>
      </c>
      <c r="J243" s="429" t="s">
        <v>400</v>
      </c>
      <c r="K243" s="1"/>
      <c r="L243" s="364" t="s">
        <v>265</v>
      </c>
      <c r="M243" s="385" t="s">
        <v>230</v>
      </c>
      <c r="N243" s="10">
        <v>1010</v>
      </c>
      <c r="O243" s="33">
        <v>2210</v>
      </c>
      <c r="P243" s="23">
        <v>20100</v>
      </c>
      <c r="Q243" s="14"/>
      <c r="R243" s="233">
        <f t="shared" si="27"/>
        <v>20100</v>
      </c>
      <c r="S243" s="210">
        <f t="shared" si="29"/>
        <v>0</v>
      </c>
      <c r="T243" s="210"/>
      <c r="U243" s="106"/>
      <c r="V243" s="206"/>
      <c r="W243" s="210"/>
      <c r="X243" s="177"/>
      <c r="Y243" s="428">
        <f t="shared" si="32"/>
        <v>0</v>
      </c>
    </row>
    <row r="244" spans="1:25" s="145" customFormat="1" ht="69" customHeight="1">
      <c r="A244" s="44"/>
      <c r="B244" s="242" t="s">
        <v>72</v>
      </c>
      <c r="C244" s="264"/>
      <c r="D244" s="264"/>
      <c r="E244" s="264"/>
      <c r="F244" s="264"/>
      <c r="G244" s="394">
        <v>15000</v>
      </c>
      <c r="H244" s="45" t="s">
        <v>340</v>
      </c>
      <c r="I244" s="1" t="s">
        <v>78</v>
      </c>
      <c r="J244" s="429" t="s">
        <v>400</v>
      </c>
      <c r="K244" s="1"/>
      <c r="L244" s="364" t="s">
        <v>265</v>
      </c>
      <c r="M244" s="385" t="s">
        <v>230</v>
      </c>
      <c r="N244" s="10">
        <v>1090</v>
      </c>
      <c r="O244" s="33">
        <v>2240</v>
      </c>
      <c r="P244" s="23">
        <v>15000</v>
      </c>
      <c r="Q244" s="14"/>
      <c r="R244" s="233">
        <f t="shared" si="27"/>
        <v>15000</v>
      </c>
      <c r="S244" s="22">
        <f t="shared" si="29"/>
        <v>0</v>
      </c>
      <c r="T244" s="22"/>
      <c r="U244" s="163"/>
      <c r="V244" s="204"/>
      <c r="W244" s="22"/>
      <c r="X244" s="97"/>
      <c r="Y244" s="428">
        <f t="shared" si="32"/>
        <v>0</v>
      </c>
    </row>
    <row r="245" spans="1:25" s="141" customFormat="1" ht="56.25">
      <c r="A245" s="44"/>
      <c r="B245" s="242" t="s">
        <v>72</v>
      </c>
      <c r="C245" s="264"/>
      <c r="D245" s="264"/>
      <c r="E245" s="264"/>
      <c r="F245" s="264"/>
      <c r="G245" s="394">
        <v>15500</v>
      </c>
      <c r="H245" s="45" t="s">
        <v>341</v>
      </c>
      <c r="I245" s="1" t="s">
        <v>78</v>
      </c>
      <c r="J245" s="1"/>
      <c r="K245" s="1"/>
      <c r="L245" s="10">
        <v>12</v>
      </c>
      <c r="M245" s="68" t="s">
        <v>349</v>
      </c>
      <c r="N245" s="323">
        <v>6011</v>
      </c>
      <c r="O245" s="11">
        <v>2240</v>
      </c>
      <c r="P245" s="21">
        <v>15500</v>
      </c>
      <c r="Q245" s="14"/>
      <c r="R245" s="233">
        <f t="shared" si="27"/>
        <v>15500</v>
      </c>
      <c r="S245" s="22">
        <f t="shared" si="29"/>
        <v>0</v>
      </c>
      <c r="T245" s="22"/>
      <c r="U245" s="163"/>
      <c r="V245" s="243"/>
      <c r="W245" s="22"/>
      <c r="X245" s="97"/>
      <c r="Y245" s="428">
        <f t="shared" si="32"/>
        <v>0</v>
      </c>
    </row>
    <row r="246" spans="1:25" s="110" customFormat="1" ht="56.25">
      <c r="A246" s="44"/>
      <c r="B246" s="87" t="s">
        <v>72</v>
      </c>
      <c r="C246" s="257"/>
      <c r="D246" s="257"/>
      <c r="E246" s="257"/>
      <c r="F246" s="257"/>
      <c r="G246" s="392">
        <v>10000</v>
      </c>
      <c r="H246" s="45" t="s">
        <v>342</v>
      </c>
      <c r="I246" s="1" t="s">
        <v>78</v>
      </c>
      <c r="J246" s="1"/>
      <c r="K246" s="1"/>
      <c r="L246" s="364" t="s">
        <v>265</v>
      </c>
      <c r="M246" s="385" t="s">
        <v>230</v>
      </c>
      <c r="N246" s="10">
        <v>1020</v>
      </c>
      <c r="O246" s="33">
        <v>2240</v>
      </c>
      <c r="P246" s="23">
        <v>10000</v>
      </c>
      <c r="Q246" s="14"/>
      <c r="R246" s="233">
        <f t="shared" si="27"/>
        <v>10000</v>
      </c>
      <c r="S246" s="22">
        <f t="shared" si="29"/>
        <v>0</v>
      </c>
      <c r="T246" s="22"/>
      <c r="U246" s="163"/>
      <c r="V246" s="204"/>
      <c r="W246" s="22"/>
      <c r="X246" s="97"/>
      <c r="Y246" s="428">
        <f t="shared" si="32"/>
        <v>0</v>
      </c>
    </row>
    <row r="247" spans="1:25" s="145" customFormat="1" ht="37.5">
      <c r="A247" s="44"/>
      <c r="B247" s="87" t="s">
        <v>72</v>
      </c>
      <c r="C247" s="257"/>
      <c r="D247" s="257"/>
      <c r="E247" s="257"/>
      <c r="F247" s="257"/>
      <c r="G247" s="392">
        <v>53400</v>
      </c>
      <c r="H247" s="45" t="s">
        <v>416</v>
      </c>
      <c r="I247" s="1" t="s">
        <v>78</v>
      </c>
      <c r="J247" s="1"/>
      <c r="K247" s="1"/>
      <c r="L247" s="364" t="s">
        <v>265</v>
      </c>
      <c r="M247" s="385" t="s">
        <v>230</v>
      </c>
      <c r="N247" s="10">
        <v>1020</v>
      </c>
      <c r="O247" s="33">
        <v>2240</v>
      </c>
      <c r="P247" s="23">
        <v>53400</v>
      </c>
      <c r="Q247" s="14"/>
      <c r="R247" s="233">
        <f t="shared" si="27"/>
        <v>53400</v>
      </c>
      <c r="S247" s="22">
        <f t="shared" si="29"/>
        <v>0</v>
      </c>
      <c r="T247" s="22"/>
      <c r="U247" s="163"/>
      <c r="V247" s="204"/>
      <c r="W247" s="22"/>
      <c r="X247" s="97"/>
      <c r="Y247" s="428">
        <f t="shared" si="32"/>
        <v>0</v>
      </c>
    </row>
    <row r="248" spans="1:25" s="110" customFormat="1" ht="56.25">
      <c r="A248" s="44"/>
      <c r="B248" s="87" t="s">
        <v>72</v>
      </c>
      <c r="C248" s="257"/>
      <c r="D248" s="257"/>
      <c r="E248" s="257"/>
      <c r="F248" s="257"/>
      <c r="G248" s="392">
        <v>100000</v>
      </c>
      <c r="H248" s="45" t="s">
        <v>343</v>
      </c>
      <c r="I248" s="1" t="s">
        <v>78</v>
      </c>
      <c r="J248" s="1"/>
      <c r="K248" s="1"/>
      <c r="L248" s="10">
        <v>12</v>
      </c>
      <c r="M248" s="68" t="s">
        <v>349</v>
      </c>
      <c r="N248" s="323">
        <v>6011</v>
      </c>
      <c r="O248" s="11">
        <v>2240</v>
      </c>
      <c r="P248" s="23">
        <v>100000</v>
      </c>
      <c r="Q248" s="14"/>
      <c r="R248" s="233">
        <f t="shared" si="27"/>
        <v>100000</v>
      </c>
      <c r="S248" s="22">
        <f t="shared" si="29"/>
        <v>0</v>
      </c>
      <c r="T248" s="16"/>
      <c r="U248" s="20"/>
      <c r="V248" s="205"/>
      <c r="W248" s="16"/>
      <c r="X248" s="174"/>
      <c r="Y248" s="428">
        <f t="shared" si="32"/>
        <v>0</v>
      </c>
    </row>
    <row r="249" spans="1:25" s="110" customFormat="1" ht="56.25">
      <c r="A249" s="40"/>
      <c r="B249" s="63" t="s">
        <v>72</v>
      </c>
      <c r="C249" s="254"/>
      <c r="D249" s="254"/>
      <c r="E249" s="254"/>
      <c r="F249" s="254"/>
      <c r="G249" s="392">
        <v>20000</v>
      </c>
      <c r="H249" s="62" t="s">
        <v>460</v>
      </c>
      <c r="I249" s="9" t="s">
        <v>78</v>
      </c>
      <c r="J249" s="9" t="s">
        <v>351</v>
      </c>
      <c r="K249" s="9"/>
      <c r="L249" s="36" t="s">
        <v>273</v>
      </c>
      <c r="M249" s="361" t="s">
        <v>274</v>
      </c>
      <c r="N249" s="10">
        <v>3104</v>
      </c>
      <c r="O249" s="11">
        <v>3110</v>
      </c>
      <c r="P249" s="21"/>
      <c r="Q249" s="17">
        <v>20000</v>
      </c>
      <c r="R249" s="233">
        <f t="shared" si="27"/>
        <v>20000</v>
      </c>
      <c r="S249" s="22">
        <f t="shared" si="29"/>
        <v>0</v>
      </c>
      <c r="T249" s="16"/>
      <c r="U249" s="20"/>
      <c r="V249" s="205"/>
      <c r="W249" s="16"/>
      <c r="X249" s="174"/>
      <c r="Y249" s="428">
        <f t="shared" si="32"/>
        <v>0</v>
      </c>
    </row>
    <row r="250" spans="1:25" ht="37.5">
      <c r="A250" s="40"/>
      <c r="B250" s="63" t="s">
        <v>72</v>
      </c>
      <c r="C250" s="254"/>
      <c r="D250" s="254"/>
      <c r="E250" s="254"/>
      <c r="F250" s="254"/>
      <c r="G250" s="392"/>
      <c r="H250" s="41"/>
      <c r="I250" s="9" t="s">
        <v>78</v>
      </c>
      <c r="J250" s="9"/>
      <c r="K250" s="9"/>
      <c r="L250" s="10"/>
      <c r="M250" s="74"/>
      <c r="N250" s="323"/>
      <c r="O250" s="28"/>
      <c r="P250" s="21"/>
      <c r="Q250" s="21"/>
      <c r="R250" s="233">
        <f t="shared" si="27"/>
        <v>0</v>
      </c>
      <c r="S250" s="22">
        <f t="shared" si="29"/>
        <v>0</v>
      </c>
      <c r="T250" s="20"/>
      <c r="U250" s="20"/>
      <c r="V250" s="205"/>
      <c r="W250" s="20"/>
      <c r="X250" s="174"/>
      <c r="Y250" s="428">
        <f t="shared" si="32"/>
        <v>0</v>
      </c>
    </row>
    <row r="251" spans="1:25" ht="37.5">
      <c r="A251" s="40"/>
      <c r="B251" s="63" t="s">
        <v>72</v>
      </c>
      <c r="C251" s="254"/>
      <c r="D251" s="254"/>
      <c r="E251" s="254"/>
      <c r="F251" s="254"/>
      <c r="G251" s="392"/>
      <c r="H251" s="41"/>
      <c r="I251" s="9" t="s">
        <v>78</v>
      </c>
      <c r="J251" s="9"/>
      <c r="K251" s="9"/>
      <c r="L251" s="10"/>
      <c r="M251" s="58"/>
      <c r="N251" s="10"/>
      <c r="O251" s="11"/>
      <c r="P251" s="21"/>
      <c r="Q251" s="21"/>
      <c r="R251" s="233">
        <f t="shared" si="27"/>
        <v>0</v>
      </c>
      <c r="S251" s="22">
        <f t="shared" si="29"/>
        <v>0</v>
      </c>
      <c r="T251" s="20"/>
      <c r="U251" s="20"/>
      <c r="V251" s="205"/>
      <c r="W251" s="20"/>
      <c r="X251" s="174"/>
      <c r="Y251" s="428">
        <f t="shared" si="32"/>
        <v>0</v>
      </c>
    </row>
    <row r="252" spans="1:25" s="134" customFormat="1" ht="37.5">
      <c r="A252" s="70">
        <v>20</v>
      </c>
      <c r="B252" s="382" t="s">
        <v>72</v>
      </c>
      <c r="C252" s="277">
        <f>21500+15500+13000+16000+20100+15000+15500+10000+53400+100000+20000</f>
        <v>300000</v>
      </c>
      <c r="D252" s="277"/>
      <c r="E252" s="277"/>
      <c r="F252" s="277"/>
      <c r="G252" s="421">
        <f>SUM(G239:G251)</f>
        <v>300000</v>
      </c>
      <c r="H252" s="47"/>
      <c r="I252" s="64" t="s">
        <v>78</v>
      </c>
      <c r="J252" s="64"/>
      <c r="K252" s="64"/>
      <c r="L252" s="300"/>
      <c r="M252" s="5"/>
      <c r="N252" s="5"/>
      <c r="O252" s="320"/>
      <c r="P252" s="19">
        <f>SUM(P239:P251)</f>
        <v>236000</v>
      </c>
      <c r="Q252" s="19">
        <f aca="true" t="shared" si="33" ref="Q252:W252">SUM(Q239:Q251)</f>
        <v>64000</v>
      </c>
      <c r="R252" s="19">
        <f t="shared" si="33"/>
        <v>300000</v>
      </c>
      <c r="S252" s="19">
        <f t="shared" si="33"/>
        <v>0</v>
      </c>
      <c r="T252" s="19">
        <f t="shared" si="33"/>
        <v>0</v>
      </c>
      <c r="U252" s="19">
        <f t="shared" si="33"/>
        <v>0</v>
      </c>
      <c r="V252" s="19">
        <f t="shared" si="33"/>
        <v>0</v>
      </c>
      <c r="W252" s="19">
        <f t="shared" si="33"/>
        <v>0</v>
      </c>
      <c r="X252" s="99"/>
      <c r="Y252" s="428">
        <f t="shared" si="32"/>
        <v>0</v>
      </c>
    </row>
    <row r="253" spans="1:25" ht="75">
      <c r="A253" s="40"/>
      <c r="B253" s="142" t="s">
        <v>63</v>
      </c>
      <c r="C253" s="263"/>
      <c r="D253" s="263"/>
      <c r="E253" s="263"/>
      <c r="F253" s="263"/>
      <c r="G253" s="396">
        <v>270000</v>
      </c>
      <c r="H253" s="62" t="s">
        <v>487</v>
      </c>
      <c r="I253" s="1" t="s">
        <v>27</v>
      </c>
      <c r="J253" s="1"/>
      <c r="K253" s="1"/>
      <c r="L253" s="4">
        <v>12</v>
      </c>
      <c r="M253" s="74" t="s">
        <v>349</v>
      </c>
      <c r="N253" s="323">
        <v>6011</v>
      </c>
      <c r="O253" s="11">
        <v>2240</v>
      </c>
      <c r="P253" s="17">
        <v>270000</v>
      </c>
      <c r="Q253" s="17"/>
      <c r="R253" s="233">
        <f t="shared" si="27"/>
        <v>270000</v>
      </c>
      <c r="S253" s="22">
        <f t="shared" si="29"/>
        <v>0</v>
      </c>
      <c r="T253" s="16"/>
      <c r="U253" s="20"/>
      <c r="V253" s="205"/>
      <c r="W253" s="16"/>
      <c r="X253" s="174"/>
      <c r="Y253" s="428">
        <f t="shared" si="32"/>
        <v>0</v>
      </c>
    </row>
    <row r="254" spans="1:25" s="110" customFormat="1" ht="75">
      <c r="A254" s="40"/>
      <c r="B254" s="142" t="s">
        <v>63</v>
      </c>
      <c r="C254" s="263"/>
      <c r="D254" s="263"/>
      <c r="E254" s="263"/>
      <c r="F254" s="263"/>
      <c r="G254" s="396">
        <v>30000</v>
      </c>
      <c r="H254" s="62" t="s">
        <v>488</v>
      </c>
      <c r="I254" s="1" t="s">
        <v>27</v>
      </c>
      <c r="J254" s="1"/>
      <c r="K254" s="1"/>
      <c r="L254" s="4">
        <v>43</v>
      </c>
      <c r="M254" s="62" t="s">
        <v>387</v>
      </c>
      <c r="N254" s="323">
        <v>6030</v>
      </c>
      <c r="O254" s="11">
        <v>2240</v>
      </c>
      <c r="P254" s="21">
        <v>30000</v>
      </c>
      <c r="Q254" s="17"/>
      <c r="R254" s="233">
        <f t="shared" si="27"/>
        <v>30000</v>
      </c>
      <c r="S254" s="22">
        <f t="shared" si="29"/>
        <v>0</v>
      </c>
      <c r="T254" s="16"/>
      <c r="U254" s="20"/>
      <c r="V254" s="205"/>
      <c r="W254" s="16"/>
      <c r="X254" s="174"/>
      <c r="Y254" s="428">
        <f t="shared" si="32"/>
        <v>0</v>
      </c>
    </row>
    <row r="255" spans="1:25" s="110" customFormat="1" ht="75">
      <c r="A255" s="44"/>
      <c r="B255" s="143" t="s">
        <v>63</v>
      </c>
      <c r="C255" s="261"/>
      <c r="D255" s="261"/>
      <c r="E255" s="449"/>
      <c r="F255" s="449" t="s">
        <v>498</v>
      </c>
      <c r="G255" s="396"/>
      <c r="H255" s="62" t="s">
        <v>478</v>
      </c>
      <c r="I255" s="45" t="s">
        <v>27</v>
      </c>
      <c r="J255" s="45"/>
      <c r="K255" s="45"/>
      <c r="L255" s="304"/>
      <c r="M255" s="162"/>
      <c r="N255" s="4"/>
      <c r="O255" s="33"/>
      <c r="P255" s="23"/>
      <c r="Q255" s="14"/>
      <c r="R255" s="233">
        <f t="shared" si="27"/>
        <v>0</v>
      </c>
      <c r="S255" s="22">
        <f t="shared" si="29"/>
        <v>0</v>
      </c>
      <c r="T255" s="16"/>
      <c r="U255" s="20"/>
      <c r="V255" s="205"/>
      <c r="W255" s="16"/>
      <c r="X255" s="174"/>
      <c r="Y255" s="428">
        <f t="shared" si="32"/>
        <v>0</v>
      </c>
    </row>
    <row r="256" spans="1:25" s="134" customFormat="1" ht="75">
      <c r="A256" s="403">
        <v>21</v>
      </c>
      <c r="B256" s="382" t="s">
        <v>63</v>
      </c>
      <c r="C256" s="407">
        <v>348000</v>
      </c>
      <c r="D256" s="407"/>
      <c r="E256" s="421">
        <f>SUM(E253:E255)</f>
        <v>0</v>
      </c>
      <c r="F256" s="407"/>
      <c r="G256" s="421">
        <f>SUM(G253:G255)</f>
        <v>300000</v>
      </c>
      <c r="H256" s="64"/>
      <c r="I256" s="65" t="s">
        <v>27</v>
      </c>
      <c r="J256" s="65"/>
      <c r="K256" s="65"/>
      <c r="L256" s="303"/>
      <c r="M256" s="5"/>
      <c r="N256" s="5"/>
      <c r="O256" s="320"/>
      <c r="P256" s="19">
        <f aca="true" t="shared" si="34" ref="P256:W256">SUM(P253:P255)</f>
        <v>300000</v>
      </c>
      <c r="Q256" s="19">
        <f t="shared" si="34"/>
        <v>0</v>
      </c>
      <c r="R256" s="19">
        <f t="shared" si="34"/>
        <v>300000</v>
      </c>
      <c r="S256" s="19">
        <f t="shared" si="34"/>
        <v>0</v>
      </c>
      <c r="T256" s="19">
        <f t="shared" si="34"/>
        <v>0</v>
      </c>
      <c r="U256" s="19">
        <f t="shared" si="34"/>
        <v>0</v>
      </c>
      <c r="V256" s="19">
        <f t="shared" si="34"/>
        <v>0</v>
      </c>
      <c r="W256" s="19">
        <f t="shared" si="34"/>
        <v>0</v>
      </c>
      <c r="X256" s="99"/>
      <c r="Y256" s="428">
        <f t="shared" si="32"/>
        <v>0</v>
      </c>
    </row>
    <row r="257" spans="1:25" ht="75">
      <c r="A257" s="44"/>
      <c r="B257" s="57" t="s">
        <v>62</v>
      </c>
      <c r="C257" s="265"/>
      <c r="D257" s="265"/>
      <c r="E257" s="265"/>
      <c r="F257" s="265"/>
      <c r="G257" s="397">
        <v>120000</v>
      </c>
      <c r="H257" s="57" t="s">
        <v>122</v>
      </c>
      <c r="I257" s="45" t="s">
        <v>27</v>
      </c>
      <c r="J257" s="1" t="s">
        <v>410</v>
      </c>
      <c r="K257" s="45"/>
      <c r="L257" s="364" t="s">
        <v>277</v>
      </c>
      <c r="M257" s="8" t="s">
        <v>278</v>
      </c>
      <c r="N257" s="10">
        <v>2010</v>
      </c>
      <c r="O257" s="11">
        <v>3210</v>
      </c>
      <c r="P257" s="17"/>
      <c r="Q257" s="14">
        <v>120000</v>
      </c>
      <c r="R257" s="233">
        <f t="shared" si="27"/>
        <v>120000</v>
      </c>
      <c r="S257" s="22">
        <f t="shared" si="29"/>
        <v>0</v>
      </c>
      <c r="T257" s="22"/>
      <c r="U257" s="163"/>
      <c r="V257" s="204"/>
      <c r="W257" s="22"/>
      <c r="X257" s="97"/>
      <c r="Y257" s="428">
        <f t="shared" si="32"/>
        <v>0</v>
      </c>
    </row>
    <row r="258" spans="1:25" ht="75">
      <c r="A258" s="44"/>
      <c r="B258" s="57" t="s">
        <v>62</v>
      </c>
      <c r="C258" s="260"/>
      <c r="D258" s="260"/>
      <c r="E258" s="260"/>
      <c r="F258" s="260"/>
      <c r="G258" s="398">
        <v>45000</v>
      </c>
      <c r="H258" s="104" t="s">
        <v>306</v>
      </c>
      <c r="I258" s="45" t="s">
        <v>27</v>
      </c>
      <c r="J258" s="1" t="s">
        <v>410</v>
      </c>
      <c r="K258" s="45"/>
      <c r="L258" s="364" t="s">
        <v>277</v>
      </c>
      <c r="M258" s="8" t="s">
        <v>278</v>
      </c>
      <c r="N258" s="28">
        <v>2111</v>
      </c>
      <c r="O258" s="11">
        <v>2610</v>
      </c>
      <c r="P258" s="17">
        <v>45000</v>
      </c>
      <c r="Q258" s="14"/>
      <c r="R258" s="233">
        <f t="shared" si="27"/>
        <v>45000</v>
      </c>
      <c r="S258" s="22">
        <f>T258+U258</f>
        <v>0</v>
      </c>
      <c r="T258" s="22"/>
      <c r="U258" s="163"/>
      <c r="V258" s="204"/>
      <c r="W258" s="22"/>
      <c r="X258" s="97"/>
      <c r="Y258" s="428">
        <f t="shared" si="32"/>
        <v>0</v>
      </c>
    </row>
    <row r="259" spans="1:25" ht="75">
      <c r="A259" s="44"/>
      <c r="B259" s="57" t="s">
        <v>62</v>
      </c>
      <c r="C259" s="260"/>
      <c r="D259" s="260"/>
      <c r="E259" s="260"/>
      <c r="F259" s="260"/>
      <c r="G259" s="398">
        <v>50000</v>
      </c>
      <c r="H259" s="104" t="s">
        <v>307</v>
      </c>
      <c r="I259" s="45" t="s">
        <v>27</v>
      </c>
      <c r="J259" s="1" t="s">
        <v>410</v>
      </c>
      <c r="K259" s="45"/>
      <c r="L259" s="364" t="s">
        <v>277</v>
      </c>
      <c r="M259" s="8" t="s">
        <v>278</v>
      </c>
      <c r="N259" s="28">
        <v>2010</v>
      </c>
      <c r="O259" s="11">
        <v>2610</v>
      </c>
      <c r="P259" s="17">
        <v>50000</v>
      </c>
      <c r="Q259" s="14"/>
      <c r="R259" s="233">
        <f t="shared" si="27"/>
        <v>50000</v>
      </c>
      <c r="S259" s="22">
        <f t="shared" si="29"/>
        <v>0</v>
      </c>
      <c r="T259" s="22"/>
      <c r="U259" s="163"/>
      <c r="V259" s="204"/>
      <c r="W259" s="22"/>
      <c r="X259" s="97"/>
      <c r="Y259" s="428">
        <f t="shared" si="32"/>
        <v>0</v>
      </c>
    </row>
    <row r="260" spans="1:25" ht="75">
      <c r="A260" s="44"/>
      <c r="B260" s="57" t="s">
        <v>62</v>
      </c>
      <c r="C260" s="260"/>
      <c r="D260" s="260"/>
      <c r="E260" s="260"/>
      <c r="F260" s="260"/>
      <c r="G260" s="398">
        <v>20000</v>
      </c>
      <c r="H260" s="104" t="s">
        <v>308</v>
      </c>
      <c r="I260" s="45" t="s">
        <v>27</v>
      </c>
      <c r="J260" s="429" t="s">
        <v>400</v>
      </c>
      <c r="K260" s="45"/>
      <c r="L260" s="364" t="s">
        <v>265</v>
      </c>
      <c r="M260" s="385" t="s">
        <v>230</v>
      </c>
      <c r="N260" s="54">
        <v>1010</v>
      </c>
      <c r="O260" s="11">
        <v>2210</v>
      </c>
      <c r="P260" s="17">
        <v>20000</v>
      </c>
      <c r="Q260" s="14"/>
      <c r="R260" s="233">
        <f t="shared" si="27"/>
        <v>20000</v>
      </c>
      <c r="S260" s="22">
        <f t="shared" si="29"/>
        <v>0</v>
      </c>
      <c r="T260" s="22"/>
      <c r="U260" s="163"/>
      <c r="V260" s="204"/>
      <c r="W260" s="22"/>
      <c r="X260" s="97"/>
      <c r="Y260" s="428">
        <f t="shared" si="32"/>
        <v>0</v>
      </c>
    </row>
    <row r="261" spans="1:25" ht="75">
      <c r="A261" s="44"/>
      <c r="B261" s="57" t="s">
        <v>62</v>
      </c>
      <c r="C261" s="260"/>
      <c r="D261" s="260"/>
      <c r="E261" s="260"/>
      <c r="F261" s="260"/>
      <c r="G261" s="398">
        <v>20000</v>
      </c>
      <c r="H261" s="257" t="s">
        <v>309</v>
      </c>
      <c r="I261" s="45" t="s">
        <v>27</v>
      </c>
      <c r="J261" s="429" t="s">
        <v>400</v>
      </c>
      <c r="K261" s="45"/>
      <c r="L261" s="364" t="s">
        <v>265</v>
      </c>
      <c r="M261" s="385" t="s">
        <v>230</v>
      </c>
      <c r="N261" s="54">
        <v>1020</v>
      </c>
      <c r="O261" s="11">
        <v>2210</v>
      </c>
      <c r="P261" s="17">
        <v>20000</v>
      </c>
      <c r="Q261" s="14"/>
      <c r="R261" s="233">
        <f t="shared" si="27"/>
        <v>20000</v>
      </c>
      <c r="S261" s="22"/>
      <c r="T261" s="22"/>
      <c r="U261" s="163"/>
      <c r="V261" s="204"/>
      <c r="W261" s="22"/>
      <c r="X261" s="97"/>
      <c r="Y261" s="428">
        <f t="shared" si="32"/>
        <v>0</v>
      </c>
    </row>
    <row r="262" spans="1:25" ht="75">
      <c r="A262" s="44"/>
      <c r="B262" s="57" t="s">
        <v>62</v>
      </c>
      <c r="C262" s="260"/>
      <c r="D262" s="260"/>
      <c r="E262" s="260"/>
      <c r="F262" s="260"/>
      <c r="G262" s="398">
        <v>15000</v>
      </c>
      <c r="H262" s="257" t="s">
        <v>310</v>
      </c>
      <c r="I262" s="45" t="s">
        <v>27</v>
      </c>
      <c r="J262" s="429" t="s">
        <v>400</v>
      </c>
      <c r="K262" s="45"/>
      <c r="L262" s="364" t="s">
        <v>265</v>
      </c>
      <c r="M262" s="385" t="s">
        <v>230</v>
      </c>
      <c r="N262" s="54">
        <v>1020</v>
      </c>
      <c r="O262" s="11">
        <v>2210</v>
      </c>
      <c r="P262" s="17">
        <v>15000</v>
      </c>
      <c r="Q262" s="14"/>
      <c r="R262" s="233">
        <f t="shared" si="27"/>
        <v>15000</v>
      </c>
      <c r="S262" s="22"/>
      <c r="T262" s="22"/>
      <c r="U262" s="163"/>
      <c r="V262" s="204"/>
      <c r="W262" s="22"/>
      <c r="X262" s="97"/>
      <c r="Y262" s="428">
        <f t="shared" si="32"/>
        <v>0</v>
      </c>
    </row>
    <row r="263" spans="1:25" ht="75">
      <c r="A263" s="44"/>
      <c r="B263" s="57" t="s">
        <v>62</v>
      </c>
      <c r="C263" s="260"/>
      <c r="D263" s="260"/>
      <c r="E263" s="260"/>
      <c r="F263" s="260"/>
      <c r="G263" s="398">
        <v>30000</v>
      </c>
      <c r="H263" s="104" t="s">
        <v>311</v>
      </c>
      <c r="I263" s="45" t="s">
        <v>27</v>
      </c>
      <c r="J263" s="429" t="s">
        <v>400</v>
      </c>
      <c r="K263" s="45"/>
      <c r="L263" s="364" t="s">
        <v>265</v>
      </c>
      <c r="M263" s="385" t="s">
        <v>230</v>
      </c>
      <c r="N263" s="54">
        <v>1020</v>
      </c>
      <c r="O263" s="11">
        <v>2240</v>
      </c>
      <c r="P263" s="17">
        <v>30000</v>
      </c>
      <c r="Q263" s="14"/>
      <c r="R263" s="233">
        <f t="shared" si="27"/>
        <v>30000</v>
      </c>
      <c r="S263" s="22"/>
      <c r="T263" s="22"/>
      <c r="U263" s="163"/>
      <c r="V263" s="204"/>
      <c r="W263" s="22"/>
      <c r="X263" s="97"/>
      <c r="Y263" s="428">
        <f t="shared" si="32"/>
        <v>0</v>
      </c>
    </row>
    <row r="264" spans="1:25" ht="75">
      <c r="A264" s="44"/>
      <c r="B264" s="57" t="s">
        <v>62</v>
      </c>
      <c r="C264" s="260"/>
      <c r="D264" s="260"/>
      <c r="E264" s="260"/>
      <c r="F264" s="260"/>
      <c r="G264" s="398"/>
      <c r="H264" s="104"/>
      <c r="I264" s="45" t="s">
        <v>27</v>
      </c>
      <c r="J264" s="45"/>
      <c r="K264" s="45"/>
      <c r="L264" s="304"/>
      <c r="M264" s="474"/>
      <c r="N264" s="28"/>
      <c r="O264" s="11"/>
      <c r="P264" s="17"/>
      <c r="Q264" s="14"/>
      <c r="R264" s="233">
        <f t="shared" si="27"/>
        <v>0</v>
      </c>
      <c r="S264" s="22"/>
      <c r="T264" s="22"/>
      <c r="U264" s="163"/>
      <c r="V264" s="204"/>
      <c r="W264" s="22"/>
      <c r="X264" s="97"/>
      <c r="Y264" s="428">
        <f t="shared" si="32"/>
        <v>0</v>
      </c>
    </row>
    <row r="265" spans="1:25" ht="75">
      <c r="A265" s="44"/>
      <c r="B265" s="57" t="s">
        <v>62</v>
      </c>
      <c r="C265" s="260"/>
      <c r="D265" s="260"/>
      <c r="E265" s="260"/>
      <c r="F265" s="260"/>
      <c r="G265" s="398"/>
      <c r="H265" s="45"/>
      <c r="I265" s="45" t="s">
        <v>27</v>
      </c>
      <c r="J265" s="45"/>
      <c r="K265" s="45"/>
      <c r="L265" s="304"/>
      <c r="M265" s="474"/>
      <c r="N265" s="10"/>
      <c r="O265" s="11"/>
      <c r="P265" s="17"/>
      <c r="Q265" s="14"/>
      <c r="R265" s="233">
        <f t="shared" si="27"/>
        <v>0</v>
      </c>
      <c r="S265" s="22">
        <f t="shared" si="29"/>
        <v>0</v>
      </c>
      <c r="T265" s="22"/>
      <c r="U265" s="163"/>
      <c r="V265" s="204"/>
      <c r="W265" s="22"/>
      <c r="X265" s="97"/>
      <c r="Y265" s="428">
        <f t="shared" si="32"/>
        <v>0</v>
      </c>
    </row>
    <row r="266" spans="1:25" ht="75">
      <c r="A266" s="44"/>
      <c r="B266" s="57" t="s">
        <v>62</v>
      </c>
      <c r="C266" s="260"/>
      <c r="D266" s="260"/>
      <c r="E266" s="260"/>
      <c r="F266" s="260"/>
      <c r="G266" s="398"/>
      <c r="H266" s="45"/>
      <c r="I266" s="45" t="s">
        <v>27</v>
      </c>
      <c r="J266" s="45"/>
      <c r="K266" s="45"/>
      <c r="L266" s="304"/>
      <c r="M266" s="474"/>
      <c r="N266" s="10"/>
      <c r="O266" s="33"/>
      <c r="P266" s="17"/>
      <c r="Q266" s="14"/>
      <c r="R266" s="233">
        <f t="shared" si="27"/>
        <v>0</v>
      </c>
      <c r="S266" s="22">
        <f t="shared" si="29"/>
        <v>0</v>
      </c>
      <c r="T266" s="22"/>
      <c r="U266" s="163"/>
      <c r="V266" s="204"/>
      <c r="W266" s="22"/>
      <c r="X266" s="97"/>
      <c r="Y266" s="428">
        <f t="shared" si="32"/>
        <v>0</v>
      </c>
    </row>
    <row r="267" spans="1:25" s="133" customFormat="1" ht="75">
      <c r="A267" s="44"/>
      <c r="B267" s="57" t="s">
        <v>62</v>
      </c>
      <c r="C267" s="260"/>
      <c r="D267" s="260"/>
      <c r="E267" s="260"/>
      <c r="F267" s="260"/>
      <c r="G267" s="398"/>
      <c r="H267" s="45"/>
      <c r="I267" s="45" t="s">
        <v>27</v>
      </c>
      <c r="J267" s="45"/>
      <c r="K267" s="45"/>
      <c r="L267" s="304"/>
      <c r="M267" s="58"/>
      <c r="N267" s="324"/>
      <c r="O267" s="322"/>
      <c r="P267" s="21"/>
      <c r="Q267" s="14"/>
      <c r="R267" s="233">
        <f t="shared" si="27"/>
        <v>0</v>
      </c>
      <c r="S267" s="22">
        <f t="shared" si="29"/>
        <v>0</v>
      </c>
      <c r="T267" s="22"/>
      <c r="U267" s="163"/>
      <c r="V267" s="204"/>
      <c r="W267" s="22"/>
      <c r="X267" s="97"/>
      <c r="Y267" s="428">
        <f t="shared" si="32"/>
        <v>0</v>
      </c>
    </row>
    <row r="268" spans="1:25" ht="75">
      <c r="A268" s="44"/>
      <c r="B268" s="57" t="s">
        <v>62</v>
      </c>
      <c r="C268" s="260"/>
      <c r="D268" s="260"/>
      <c r="E268" s="260"/>
      <c r="F268" s="260"/>
      <c r="G268" s="398"/>
      <c r="H268" s="45"/>
      <c r="I268" s="45" t="s">
        <v>27</v>
      </c>
      <c r="J268" s="45"/>
      <c r="K268" s="45"/>
      <c r="L268" s="304"/>
      <c r="M268" s="474"/>
      <c r="N268" s="324"/>
      <c r="O268" s="33"/>
      <c r="P268" s="17"/>
      <c r="Q268" s="14"/>
      <c r="R268" s="233">
        <f t="shared" si="27"/>
        <v>0</v>
      </c>
      <c r="S268" s="22">
        <f t="shared" si="29"/>
        <v>0</v>
      </c>
      <c r="T268" s="22"/>
      <c r="U268" s="163"/>
      <c r="V268" s="204"/>
      <c r="W268" s="22"/>
      <c r="X268" s="97"/>
      <c r="Y268" s="428">
        <f t="shared" si="32"/>
        <v>0</v>
      </c>
    </row>
    <row r="269" spans="1:25" ht="75">
      <c r="A269" s="44"/>
      <c r="B269" s="57" t="s">
        <v>62</v>
      </c>
      <c r="C269" s="260"/>
      <c r="D269" s="260"/>
      <c r="E269" s="260"/>
      <c r="F269" s="260"/>
      <c r="G269" s="398"/>
      <c r="H269" s="45"/>
      <c r="I269" s="45" t="s">
        <v>27</v>
      </c>
      <c r="J269" s="45"/>
      <c r="K269" s="45"/>
      <c r="L269" s="304"/>
      <c r="M269" s="474"/>
      <c r="N269" s="10"/>
      <c r="O269" s="33"/>
      <c r="P269" s="17"/>
      <c r="Q269" s="14"/>
      <c r="R269" s="233">
        <f t="shared" si="27"/>
        <v>0</v>
      </c>
      <c r="S269" s="22">
        <f>T269+U269</f>
        <v>0</v>
      </c>
      <c r="T269" s="22"/>
      <c r="U269" s="163"/>
      <c r="V269" s="204"/>
      <c r="W269" s="22"/>
      <c r="X269" s="97"/>
      <c r="Y269" s="428">
        <f t="shared" si="32"/>
        <v>0</v>
      </c>
    </row>
    <row r="270" spans="1:25" ht="75">
      <c r="A270" s="44"/>
      <c r="B270" s="57" t="s">
        <v>62</v>
      </c>
      <c r="C270" s="260"/>
      <c r="D270" s="260"/>
      <c r="E270" s="260"/>
      <c r="F270" s="260"/>
      <c r="G270" s="398"/>
      <c r="H270" s="45"/>
      <c r="I270" s="45" t="s">
        <v>27</v>
      </c>
      <c r="J270" s="45"/>
      <c r="K270" s="45"/>
      <c r="L270" s="304"/>
      <c r="M270" s="8"/>
      <c r="N270" s="10"/>
      <c r="O270" s="11"/>
      <c r="P270" s="14"/>
      <c r="Q270" s="14"/>
      <c r="R270" s="233">
        <f t="shared" si="27"/>
        <v>0</v>
      </c>
      <c r="S270" s="22">
        <f>T270+U270</f>
        <v>0</v>
      </c>
      <c r="T270" s="22"/>
      <c r="U270" s="163"/>
      <c r="V270" s="216"/>
      <c r="W270" s="22"/>
      <c r="X270" s="182"/>
      <c r="Y270" s="428">
        <f t="shared" si="32"/>
        <v>0</v>
      </c>
    </row>
    <row r="271" spans="1:25" ht="75">
      <c r="A271" s="44"/>
      <c r="B271" s="57" t="s">
        <v>62</v>
      </c>
      <c r="C271" s="260"/>
      <c r="D271" s="260"/>
      <c r="E271" s="260"/>
      <c r="F271" s="260"/>
      <c r="G271" s="398"/>
      <c r="H271" s="45"/>
      <c r="I271" s="45" t="s">
        <v>27</v>
      </c>
      <c r="J271" s="45"/>
      <c r="K271" s="45"/>
      <c r="L271" s="304"/>
      <c r="M271" s="105"/>
      <c r="N271" s="10"/>
      <c r="O271" s="11"/>
      <c r="P271" s="23"/>
      <c r="Q271" s="23"/>
      <c r="R271" s="233">
        <f aca="true" t="shared" si="35" ref="R271:R334">+P271+Q271</f>
        <v>0</v>
      </c>
      <c r="S271" s="22">
        <f>T271+U271</f>
        <v>0</v>
      </c>
      <c r="T271" s="163"/>
      <c r="U271" s="163"/>
      <c r="V271" s="216"/>
      <c r="W271" s="163"/>
      <c r="X271" s="183"/>
      <c r="Y271" s="428">
        <f t="shared" si="32"/>
        <v>0</v>
      </c>
    </row>
    <row r="272" spans="1:25" ht="75">
      <c r="A272" s="44"/>
      <c r="B272" s="57" t="s">
        <v>62</v>
      </c>
      <c r="C272" s="260"/>
      <c r="D272" s="260"/>
      <c r="E272" s="260"/>
      <c r="F272" s="260"/>
      <c r="G272" s="398"/>
      <c r="H272" s="45"/>
      <c r="I272" s="45" t="s">
        <v>27</v>
      </c>
      <c r="J272" s="45"/>
      <c r="K272" s="45"/>
      <c r="L272" s="304"/>
      <c r="M272" s="68"/>
      <c r="N272" s="323"/>
      <c r="O272" s="332"/>
      <c r="P272" s="23"/>
      <c r="Q272" s="23"/>
      <c r="R272" s="233">
        <f t="shared" si="35"/>
        <v>0</v>
      </c>
      <c r="S272" s="22">
        <f>T272+U272</f>
        <v>0</v>
      </c>
      <c r="T272" s="163"/>
      <c r="U272" s="163"/>
      <c r="V272" s="216"/>
      <c r="W272" s="163"/>
      <c r="X272" s="183"/>
      <c r="Y272" s="428">
        <f t="shared" si="32"/>
        <v>0</v>
      </c>
    </row>
    <row r="273" spans="1:25" s="134" customFormat="1" ht="75">
      <c r="A273" s="70">
        <v>22</v>
      </c>
      <c r="B273" s="412" t="s">
        <v>62</v>
      </c>
      <c r="C273" s="415">
        <f>120000+45000+50000+20000+20000+30000+15000</f>
        <v>300000</v>
      </c>
      <c r="D273" s="415"/>
      <c r="E273" s="415"/>
      <c r="F273" s="415"/>
      <c r="G273" s="413">
        <f>SUM(G257:G272)</f>
        <v>300000</v>
      </c>
      <c r="H273" s="39"/>
      <c r="I273" s="3" t="s">
        <v>27</v>
      </c>
      <c r="J273" s="3"/>
      <c r="K273" s="3"/>
      <c r="L273" s="5"/>
      <c r="M273" s="12"/>
      <c r="N273" s="12"/>
      <c r="O273" s="12"/>
      <c r="P273" s="19">
        <f aca="true" t="shared" si="36" ref="P273:W273">SUM(P257:P272)</f>
        <v>180000</v>
      </c>
      <c r="Q273" s="19">
        <f t="shared" si="36"/>
        <v>120000</v>
      </c>
      <c r="R273" s="19">
        <f t="shared" si="36"/>
        <v>300000</v>
      </c>
      <c r="S273" s="19">
        <f t="shared" si="36"/>
        <v>0</v>
      </c>
      <c r="T273" s="19">
        <f t="shared" si="36"/>
        <v>0</v>
      </c>
      <c r="U273" s="19">
        <f t="shared" si="36"/>
        <v>0</v>
      </c>
      <c r="V273" s="19">
        <f t="shared" si="36"/>
        <v>0</v>
      </c>
      <c r="W273" s="19">
        <f t="shared" si="36"/>
        <v>0</v>
      </c>
      <c r="X273" s="173"/>
      <c r="Y273" s="428">
        <f t="shared" si="32"/>
        <v>0</v>
      </c>
    </row>
    <row r="274" spans="1:25" s="110" customFormat="1" ht="75">
      <c r="A274" s="59"/>
      <c r="B274" s="57" t="s">
        <v>67</v>
      </c>
      <c r="C274" s="260"/>
      <c r="D274" s="260"/>
      <c r="E274" s="260"/>
      <c r="F274" s="260"/>
      <c r="G274" s="392">
        <v>300000</v>
      </c>
      <c r="H274" s="62" t="s">
        <v>335</v>
      </c>
      <c r="I274" s="164" t="s">
        <v>26</v>
      </c>
      <c r="J274" s="242"/>
      <c r="K274" s="242"/>
      <c r="L274" s="306">
        <v>11</v>
      </c>
      <c r="M274" s="424" t="s">
        <v>240</v>
      </c>
      <c r="N274" s="475">
        <v>5062</v>
      </c>
      <c r="O274" s="325">
        <v>2282</v>
      </c>
      <c r="P274" s="21">
        <v>300000</v>
      </c>
      <c r="Q274" s="21"/>
      <c r="R274" s="233">
        <f t="shared" si="35"/>
        <v>300000</v>
      </c>
      <c r="S274" s="22">
        <f>SUM(T274:U274)</f>
        <v>0</v>
      </c>
      <c r="T274" s="20"/>
      <c r="U274" s="20"/>
      <c r="V274" s="205"/>
      <c r="W274" s="20"/>
      <c r="X274" s="175"/>
      <c r="Y274" s="428">
        <f t="shared" si="32"/>
        <v>0</v>
      </c>
    </row>
    <row r="275" spans="1:25" s="134" customFormat="1" ht="37.5">
      <c r="A275" s="70">
        <v>23</v>
      </c>
      <c r="B275" s="382" t="s">
        <v>67</v>
      </c>
      <c r="C275" s="383">
        <v>300000</v>
      </c>
      <c r="D275" s="383"/>
      <c r="E275" s="383"/>
      <c r="F275" s="383"/>
      <c r="G275" s="383">
        <f>SUM(G274)</f>
        <v>300000</v>
      </c>
      <c r="H275" s="39"/>
      <c r="I275" s="279" t="s">
        <v>26</v>
      </c>
      <c r="J275" s="273"/>
      <c r="K275" s="273"/>
      <c r="L275" s="308"/>
      <c r="M275" s="12"/>
      <c r="N275" s="333"/>
      <c r="O275" s="333"/>
      <c r="P275" s="19">
        <f>SUM(P274)</f>
        <v>300000</v>
      </c>
      <c r="Q275" s="19">
        <f aca="true" t="shared" si="37" ref="Q275:W275">SUM(Q274)</f>
        <v>0</v>
      </c>
      <c r="R275" s="19">
        <f t="shared" si="37"/>
        <v>300000</v>
      </c>
      <c r="S275" s="19">
        <f t="shared" si="37"/>
        <v>0</v>
      </c>
      <c r="T275" s="19">
        <f t="shared" si="37"/>
        <v>0</v>
      </c>
      <c r="U275" s="19">
        <f t="shared" si="37"/>
        <v>0</v>
      </c>
      <c r="V275" s="19">
        <f t="shared" si="37"/>
        <v>0</v>
      </c>
      <c r="W275" s="19">
        <f t="shared" si="37"/>
        <v>0</v>
      </c>
      <c r="X275" s="19"/>
      <c r="Y275" s="428">
        <f t="shared" si="32"/>
        <v>0</v>
      </c>
    </row>
    <row r="276" spans="1:25" ht="56.25">
      <c r="A276" s="40"/>
      <c r="B276" s="57" t="s">
        <v>68</v>
      </c>
      <c r="C276" s="260"/>
      <c r="D276" s="260"/>
      <c r="E276" s="260"/>
      <c r="F276" s="260"/>
      <c r="G276" s="392">
        <v>30000</v>
      </c>
      <c r="H276" s="41" t="s">
        <v>168</v>
      </c>
      <c r="I276" s="164" t="s">
        <v>26</v>
      </c>
      <c r="J276" s="429" t="s">
        <v>400</v>
      </c>
      <c r="K276" s="242"/>
      <c r="L276" s="358" t="s">
        <v>265</v>
      </c>
      <c r="M276" s="169" t="s">
        <v>230</v>
      </c>
      <c r="N276" s="10">
        <v>1010</v>
      </c>
      <c r="O276" s="11">
        <v>3110</v>
      </c>
      <c r="P276" s="17"/>
      <c r="Q276" s="17">
        <v>30000</v>
      </c>
      <c r="R276" s="233">
        <f t="shared" si="35"/>
        <v>30000</v>
      </c>
      <c r="S276" s="22">
        <f aca="true" t="shared" si="38" ref="S276:S313">T276+U276</f>
        <v>0</v>
      </c>
      <c r="T276" s="20"/>
      <c r="U276" s="20"/>
      <c r="V276" s="205"/>
      <c r="W276" s="20"/>
      <c r="X276" s="174"/>
      <c r="Y276" s="428">
        <f t="shared" si="32"/>
        <v>0</v>
      </c>
    </row>
    <row r="277" spans="1:25" ht="56.25">
      <c r="A277" s="40"/>
      <c r="B277" s="57" t="s">
        <v>68</v>
      </c>
      <c r="C277" s="260"/>
      <c r="D277" s="260"/>
      <c r="E277" s="260"/>
      <c r="F277" s="260"/>
      <c r="G277" s="392">
        <v>30000</v>
      </c>
      <c r="H277" s="41" t="s">
        <v>169</v>
      </c>
      <c r="I277" s="164" t="s">
        <v>26</v>
      </c>
      <c r="J277" s="429" t="s">
        <v>400</v>
      </c>
      <c r="K277" s="242"/>
      <c r="L277" s="358" t="s">
        <v>265</v>
      </c>
      <c r="M277" s="169" t="s">
        <v>230</v>
      </c>
      <c r="N277" s="10">
        <v>1010</v>
      </c>
      <c r="O277" s="11">
        <v>2210</v>
      </c>
      <c r="P277" s="21">
        <v>30000</v>
      </c>
      <c r="Q277" s="21"/>
      <c r="R277" s="233">
        <f t="shared" si="35"/>
        <v>30000</v>
      </c>
      <c r="S277" s="22">
        <f t="shared" si="38"/>
        <v>0</v>
      </c>
      <c r="T277" s="20"/>
      <c r="U277" s="20"/>
      <c r="V277" s="205"/>
      <c r="W277" s="20"/>
      <c r="X277" s="174"/>
      <c r="Y277" s="428">
        <f t="shared" si="32"/>
        <v>0</v>
      </c>
    </row>
    <row r="278" spans="1:25" s="110" customFormat="1" ht="56.25">
      <c r="A278" s="40"/>
      <c r="B278" s="63" t="s">
        <v>68</v>
      </c>
      <c r="C278" s="254"/>
      <c r="D278" s="254"/>
      <c r="E278" s="254"/>
      <c r="F278" s="254"/>
      <c r="G278" s="392">
        <v>30000</v>
      </c>
      <c r="H278" s="41" t="s">
        <v>170</v>
      </c>
      <c r="I278" s="164" t="s">
        <v>26</v>
      </c>
      <c r="J278" s="429" t="s">
        <v>400</v>
      </c>
      <c r="K278" s="242"/>
      <c r="L278" s="358" t="s">
        <v>265</v>
      </c>
      <c r="M278" s="169" t="s">
        <v>230</v>
      </c>
      <c r="N278" s="10">
        <v>1010</v>
      </c>
      <c r="O278" s="28" t="s">
        <v>269</v>
      </c>
      <c r="P278" s="21">
        <v>15000</v>
      </c>
      <c r="Q278" s="21">
        <v>15000</v>
      </c>
      <c r="R278" s="233">
        <f t="shared" si="35"/>
        <v>30000</v>
      </c>
      <c r="S278" s="22">
        <f t="shared" si="38"/>
        <v>0</v>
      </c>
      <c r="T278" s="20"/>
      <c r="U278" s="20"/>
      <c r="V278" s="205"/>
      <c r="W278" s="20"/>
      <c r="X278" s="174"/>
      <c r="Y278" s="428">
        <f t="shared" si="32"/>
        <v>0</v>
      </c>
    </row>
    <row r="279" spans="1:25" ht="37.5">
      <c r="A279" s="40"/>
      <c r="B279" s="57" t="s">
        <v>68</v>
      </c>
      <c r="C279" s="260"/>
      <c r="D279" s="260"/>
      <c r="E279" s="260"/>
      <c r="F279" s="260"/>
      <c r="G279" s="392">
        <v>15000</v>
      </c>
      <c r="H279" s="41" t="s">
        <v>171</v>
      </c>
      <c r="I279" s="164" t="s">
        <v>26</v>
      </c>
      <c r="J279" s="1" t="s">
        <v>410</v>
      </c>
      <c r="K279" s="242"/>
      <c r="L279" s="364" t="s">
        <v>277</v>
      </c>
      <c r="M279" s="474" t="s">
        <v>276</v>
      </c>
      <c r="N279" s="10">
        <v>2010</v>
      </c>
      <c r="O279" s="11">
        <v>3210</v>
      </c>
      <c r="P279" s="21"/>
      <c r="Q279" s="21">
        <v>15000</v>
      </c>
      <c r="R279" s="233">
        <f t="shared" si="35"/>
        <v>15000</v>
      </c>
      <c r="S279" s="22">
        <f t="shared" si="38"/>
        <v>0</v>
      </c>
      <c r="T279" s="20"/>
      <c r="U279" s="20"/>
      <c r="V279" s="205"/>
      <c r="W279" s="20"/>
      <c r="X279" s="174"/>
      <c r="Y279" s="428">
        <f t="shared" si="32"/>
        <v>0</v>
      </c>
    </row>
    <row r="280" spans="1:25" ht="37.5">
      <c r="A280" s="40"/>
      <c r="B280" s="57" t="s">
        <v>68</v>
      </c>
      <c r="C280" s="260"/>
      <c r="D280" s="260"/>
      <c r="E280" s="260"/>
      <c r="F280" s="260"/>
      <c r="G280" s="392">
        <v>20000</v>
      </c>
      <c r="H280" s="41" t="s">
        <v>172</v>
      </c>
      <c r="I280" s="164" t="s">
        <v>26</v>
      </c>
      <c r="J280" s="1" t="s">
        <v>410</v>
      </c>
      <c r="K280" s="242"/>
      <c r="L280" s="364" t="s">
        <v>277</v>
      </c>
      <c r="M280" s="474" t="s">
        <v>276</v>
      </c>
      <c r="N280" s="10">
        <v>2111</v>
      </c>
      <c r="O280" s="11">
        <v>2610</v>
      </c>
      <c r="P280" s="21">
        <v>20000</v>
      </c>
      <c r="Q280" s="21"/>
      <c r="R280" s="233">
        <f t="shared" si="35"/>
        <v>20000</v>
      </c>
      <c r="S280" s="22">
        <f t="shared" si="38"/>
        <v>0</v>
      </c>
      <c r="T280" s="20"/>
      <c r="U280" s="20"/>
      <c r="V280" s="205"/>
      <c r="W280" s="20"/>
      <c r="X280" s="174"/>
      <c r="Y280" s="428">
        <f t="shared" si="32"/>
        <v>0</v>
      </c>
    </row>
    <row r="281" spans="1:25" ht="56.25">
      <c r="A281" s="40"/>
      <c r="B281" s="57" t="s">
        <v>68</v>
      </c>
      <c r="C281" s="260"/>
      <c r="D281" s="260"/>
      <c r="E281" s="260"/>
      <c r="F281" s="260"/>
      <c r="G281" s="392">
        <v>10000</v>
      </c>
      <c r="H281" s="41" t="s">
        <v>173</v>
      </c>
      <c r="I281" s="164" t="s">
        <v>26</v>
      </c>
      <c r="J281" s="1" t="s">
        <v>410</v>
      </c>
      <c r="K281" s="242"/>
      <c r="L281" s="364" t="s">
        <v>277</v>
      </c>
      <c r="M281" s="474" t="s">
        <v>276</v>
      </c>
      <c r="N281" s="10">
        <v>2111</v>
      </c>
      <c r="O281" s="325">
        <v>2610</v>
      </c>
      <c r="P281" s="21">
        <v>10000</v>
      </c>
      <c r="Q281" s="21"/>
      <c r="R281" s="233">
        <f t="shared" si="35"/>
        <v>10000</v>
      </c>
      <c r="S281" s="22">
        <f t="shared" si="38"/>
        <v>0</v>
      </c>
      <c r="T281" s="20"/>
      <c r="U281" s="20"/>
      <c r="V281" s="205"/>
      <c r="W281" s="20"/>
      <c r="X281" s="178"/>
      <c r="Y281" s="428">
        <f t="shared" si="32"/>
        <v>0</v>
      </c>
    </row>
    <row r="282" spans="1:25" ht="37.5">
      <c r="A282" s="40"/>
      <c r="B282" s="57" t="s">
        <v>68</v>
      </c>
      <c r="C282" s="260"/>
      <c r="D282" s="260"/>
      <c r="E282" s="260"/>
      <c r="F282" s="260"/>
      <c r="G282" s="392">
        <v>10000</v>
      </c>
      <c r="H282" s="41" t="s">
        <v>174</v>
      </c>
      <c r="I282" s="164" t="s">
        <v>26</v>
      </c>
      <c r="J282" s="242"/>
      <c r="K282" s="242"/>
      <c r="L282" s="4">
        <v>11</v>
      </c>
      <c r="M282" s="74" t="s">
        <v>240</v>
      </c>
      <c r="N282" s="475">
        <v>5033</v>
      </c>
      <c r="O282" s="325">
        <v>2210</v>
      </c>
      <c r="P282" s="21">
        <v>10000</v>
      </c>
      <c r="Q282" s="21"/>
      <c r="R282" s="233">
        <f t="shared" si="35"/>
        <v>10000</v>
      </c>
      <c r="S282" s="22">
        <f t="shared" si="38"/>
        <v>0</v>
      </c>
      <c r="T282" s="20"/>
      <c r="U282" s="20"/>
      <c r="V282" s="205"/>
      <c r="W282" s="20"/>
      <c r="X282" s="174"/>
      <c r="Y282" s="428">
        <f t="shared" si="32"/>
        <v>0</v>
      </c>
    </row>
    <row r="283" spans="1:25" s="110" customFormat="1" ht="56.25">
      <c r="A283" s="40"/>
      <c r="B283" s="63" t="s">
        <v>68</v>
      </c>
      <c r="C283" s="254"/>
      <c r="D283" s="254"/>
      <c r="E283" s="254"/>
      <c r="F283" s="254"/>
      <c r="G283" s="392">
        <v>30000</v>
      </c>
      <c r="H283" s="62" t="s">
        <v>175</v>
      </c>
      <c r="I283" s="164" t="s">
        <v>26</v>
      </c>
      <c r="J283" s="1" t="s">
        <v>410</v>
      </c>
      <c r="K283" s="242"/>
      <c r="L283" s="364" t="s">
        <v>277</v>
      </c>
      <c r="M283" s="474" t="s">
        <v>276</v>
      </c>
      <c r="N283" s="334">
        <v>2010</v>
      </c>
      <c r="O283" s="325">
        <v>2610</v>
      </c>
      <c r="P283" s="21">
        <v>30000</v>
      </c>
      <c r="Q283" s="21"/>
      <c r="R283" s="233">
        <f t="shared" si="35"/>
        <v>30000</v>
      </c>
      <c r="S283" s="22">
        <f t="shared" si="38"/>
        <v>0</v>
      </c>
      <c r="T283" s="20"/>
      <c r="U283" s="20"/>
      <c r="V283" s="205"/>
      <c r="W283" s="20"/>
      <c r="X283" s="174"/>
      <c r="Y283" s="428">
        <f t="shared" si="32"/>
        <v>0</v>
      </c>
    </row>
    <row r="284" spans="1:25" s="110" customFormat="1" ht="37.5">
      <c r="A284" s="40"/>
      <c r="B284" s="63" t="s">
        <v>68</v>
      </c>
      <c r="C284" s="254"/>
      <c r="D284" s="254"/>
      <c r="E284" s="254"/>
      <c r="F284" s="254"/>
      <c r="G284" s="392">
        <v>20000</v>
      </c>
      <c r="H284" s="62" t="s">
        <v>176</v>
      </c>
      <c r="I284" s="164" t="s">
        <v>26</v>
      </c>
      <c r="J284" s="1" t="s">
        <v>410</v>
      </c>
      <c r="K284" s="242"/>
      <c r="L284" s="364" t="s">
        <v>277</v>
      </c>
      <c r="M284" s="474" t="s">
        <v>276</v>
      </c>
      <c r="N284" s="54">
        <v>2010</v>
      </c>
      <c r="O284" s="33">
        <v>2610</v>
      </c>
      <c r="P284" s="21">
        <v>20000</v>
      </c>
      <c r="Q284" s="21"/>
      <c r="R284" s="233">
        <f t="shared" si="35"/>
        <v>20000</v>
      </c>
      <c r="S284" s="22">
        <f t="shared" si="38"/>
        <v>0</v>
      </c>
      <c r="T284" s="20"/>
      <c r="U284" s="20"/>
      <c r="V284" s="205"/>
      <c r="W284" s="20"/>
      <c r="X284" s="174"/>
      <c r="Y284" s="428">
        <f t="shared" si="32"/>
        <v>0</v>
      </c>
    </row>
    <row r="285" spans="1:25" s="110" customFormat="1" ht="56.25">
      <c r="A285" s="40"/>
      <c r="B285" s="63" t="s">
        <v>68</v>
      </c>
      <c r="C285" s="254"/>
      <c r="D285" s="254"/>
      <c r="E285" s="254"/>
      <c r="F285" s="254"/>
      <c r="G285" s="392">
        <v>40000</v>
      </c>
      <c r="H285" s="62" t="s">
        <v>177</v>
      </c>
      <c r="I285" s="164" t="s">
        <v>26</v>
      </c>
      <c r="J285" s="429" t="s">
        <v>400</v>
      </c>
      <c r="K285" s="242"/>
      <c r="L285" s="358" t="s">
        <v>265</v>
      </c>
      <c r="M285" s="169" t="s">
        <v>230</v>
      </c>
      <c r="N285" s="475">
        <v>1020</v>
      </c>
      <c r="O285" s="335">
        <v>2240</v>
      </c>
      <c r="P285" s="21">
        <v>40000</v>
      </c>
      <c r="Q285" s="79"/>
      <c r="R285" s="233">
        <f t="shared" si="35"/>
        <v>40000</v>
      </c>
      <c r="S285" s="22">
        <f t="shared" si="38"/>
        <v>0</v>
      </c>
      <c r="T285" s="20"/>
      <c r="U285" s="20"/>
      <c r="V285" s="205"/>
      <c r="W285" s="20"/>
      <c r="X285" s="174"/>
      <c r="Y285" s="428">
        <f t="shared" si="32"/>
        <v>0</v>
      </c>
    </row>
    <row r="286" spans="1:25" s="110" customFormat="1" ht="56.25">
      <c r="A286" s="40"/>
      <c r="B286" s="63" t="s">
        <v>68</v>
      </c>
      <c r="C286" s="254"/>
      <c r="D286" s="254"/>
      <c r="E286" s="254"/>
      <c r="F286" s="254"/>
      <c r="G286" s="392">
        <v>40000</v>
      </c>
      <c r="H286" s="62" t="s">
        <v>178</v>
      </c>
      <c r="I286" s="164" t="s">
        <v>26</v>
      </c>
      <c r="J286" s="429" t="s">
        <v>400</v>
      </c>
      <c r="K286" s="242"/>
      <c r="L286" s="358" t="s">
        <v>265</v>
      </c>
      <c r="M286" s="169" t="s">
        <v>230</v>
      </c>
      <c r="N286" s="475">
        <v>1110</v>
      </c>
      <c r="O286" s="337" t="s">
        <v>275</v>
      </c>
      <c r="P286" s="21">
        <v>8260</v>
      </c>
      <c r="Q286" s="21">
        <v>31740</v>
      </c>
      <c r="R286" s="233">
        <f t="shared" si="35"/>
        <v>40000</v>
      </c>
      <c r="S286" s="22">
        <f t="shared" si="38"/>
        <v>0</v>
      </c>
      <c r="T286" s="20"/>
      <c r="U286" s="20"/>
      <c r="V286" s="205"/>
      <c r="W286" s="20"/>
      <c r="X286" s="174"/>
      <c r="Y286" s="428">
        <f t="shared" si="32"/>
        <v>0</v>
      </c>
    </row>
    <row r="287" spans="1:25" s="110" customFormat="1" ht="47.25">
      <c r="A287" s="40"/>
      <c r="B287" s="63" t="s">
        <v>68</v>
      </c>
      <c r="C287" s="254"/>
      <c r="D287" s="254"/>
      <c r="E287" s="254"/>
      <c r="F287" s="254"/>
      <c r="G287" s="392">
        <v>10000</v>
      </c>
      <c r="H287" s="62" t="s">
        <v>179</v>
      </c>
      <c r="I287" s="164" t="s">
        <v>26</v>
      </c>
      <c r="J287" s="1" t="s">
        <v>236</v>
      </c>
      <c r="K287" s="1"/>
      <c r="L287" s="4">
        <v>10</v>
      </c>
      <c r="M287" s="74" t="s">
        <v>235</v>
      </c>
      <c r="N287" s="10">
        <v>4030</v>
      </c>
      <c r="O287" s="325">
        <v>3110</v>
      </c>
      <c r="P287" s="21"/>
      <c r="Q287" s="21">
        <v>10000</v>
      </c>
      <c r="R287" s="233">
        <f t="shared" si="35"/>
        <v>10000</v>
      </c>
      <c r="S287" s="22">
        <f t="shared" si="38"/>
        <v>0</v>
      </c>
      <c r="T287" s="20"/>
      <c r="U287" s="20"/>
      <c r="V287" s="205"/>
      <c r="W287" s="20"/>
      <c r="X287" s="174"/>
      <c r="Y287" s="428">
        <f t="shared" si="32"/>
        <v>0</v>
      </c>
    </row>
    <row r="288" spans="1:25" s="110" customFormat="1" ht="37.5">
      <c r="A288" s="40"/>
      <c r="B288" s="63" t="s">
        <v>68</v>
      </c>
      <c r="C288" s="254"/>
      <c r="D288" s="254"/>
      <c r="E288" s="254"/>
      <c r="F288" s="254"/>
      <c r="G288" s="392">
        <v>15000</v>
      </c>
      <c r="H288" s="41" t="s">
        <v>180</v>
      </c>
      <c r="I288" s="164" t="s">
        <v>26</v>
      </c>
      <c r="J288" s="1" t="s">
        <v>410</v>
      </c>
      <c r="K288" s="242"/>
      <c r="L288" s="364" t="s">
        <v>277</v>
      </c>
      <c r="M288" s="474" t="s">
        <v>276</v>
      </c>
      <c r="N288" s="475">
        <v>2111</v>
      </c>
      <c r="O288" s="325">
        <v>2610</v>
      </c>
      <c r="P288" s="21">
        <v>15000</v>
      </c>
      <c r="Q288" s="21"/>
      <c r="R288" s="233">
        <f t="shared" si="35"/>
        <v>15000</v>
      </c>
      <c r="S288" s="22">
        <f t="shared" si="38"/>
        <v>0</v>
      </c>
      <c r="T288" s="20"/>
      <c r="U288" s="20"/>
      <c r="V288" s="205"/>
      <c r="W288" s="20"/>
      <c r="X288" s="174"/>
      <c r="Y288" s="428">
        <f t="shared" si="32"/>
        <v>0</v>
      </c>
    </row>
    <row r="289" spans="1:25" s="110" customFormat="1" ht="37.5">
      <c r="A289" s="40"/>
      <c r="B289" s="63" t="s">
        <v>68</v>
      </c>
      <c r="C289" s="254"/>
      <c r="D289" s="254"/>
      <c r="E289" s="254"/>
      <c r="F289" s="254"/>
      <c r="G289" s="392"/>
      <c r="H289" s="62"/>
      <c r="I289" s="164" t="s">
        <v>26</v>
      </c>
      <c r="J289" s="242"/>
      <c r="K289" s="242"/>
      <c r="L289" s="306"/>
      <c r="M289" s="58"/>
      <c r="N289" s="10"/>
      <c r="O289" s="33"/>
      <c r="P289" s="23"/>
      <c r="Q289" s="21"/>
      <c r="R289" s="233">
        <f t="shared" si="35"/>
        <v>0</v>
      </c>
      <c r="S289" s="22">
        <f t="shared" si="38"/>
        <v>0</v>
      </c>
      <c r="T289" s="20"/>
      <c r="U289" s="20"/>
      <c r="V289" s="205"/>
      <c r="W289" s="20"/>
      <c r="X289" s="174"/>
      <c r="Y289" s="428">
        <f t="shared" si="32"/>
        <v>0</v>
      </c>
    </row>
    <row r="290" spans="1:25" s="110" customFormat="1" ht="37.5">
      <c r="A290" s="40"/>
      <c r="B290" s="63" t="s">
        <v>68</v>
      </c>
      <c r="C290" s="254"/>
      <c r="D290" s="254"/>
      <c r="E290" s="254"/>
      <c r="F290" s="254"/>
      <c r="G290" s="392"/>
      <c r="H290" s="62"/>
      <c r="I290" s="164" t="s">
        <v>26</v>
      </c>
      <c r="J290" s="242"/>
      <c r="K290" s="242"/>
      <c r="L290" s="306"/>
      <c r="M290" s="474"/>
      <c r="N290" s="10"/>
      <c r="O290" s="325"/>
      <c r="P290" s="21"/>
      <c r="Q290" s="21"/>
      <c r="R290" s="233">
        <f t="shared" si="35"/>
        <v>0</v>
      </c>
      <c r="S290" s="22">
        <f t="shared" si="38"/>
        <v>0</v>
      </c>
      <c r="T290" s="20"/>
      <c r="U290" s="20"/>
      <c r="V290" s="205"/>
      <c r="W290" s="20"/>
      <c r="X290" s="175"/>
      <c r="Y290" s="428">
        <f t="shared" si="32"/>
        <v>0</v>
      </c>
    </row>
    <row r="291" spans="1:25" s="110" customFormat="1" ht="37.5">
      <c r="A291" s="40"/>
      <c r="B291" s="63" t="s">
        <v>68</v>
      </c>
      <c r="C291" s="254"/>
      <c r="D291" s="254"/>
      <c r="E291" s="254"/>
      <c r="F291" s="254"/>
      <c r="G291" s="392"/>
      <c r="H291" s="62"/>
      <c r="I291" s="164" t="s">
        <v>26</v>
      </c>
      <c r="J291" s="242"/>
      <c r="K291" s="242"/>
      <c r="L291" s="306"/>
      <c r="M291" s="474"/>
      <c r="N291" s="10"/>
      <c r="O291" s="325"/>
      <c r="P291" s="21"/>
      <c r="Q291" s="21"/>
      <c r="R291" s="233">
        <f t="shared" si="35"/>
        <v>0</v>
      </c>
      <c r="S291" s="22">
        <f t="shared" si="38"/>
        <v>0</v>
      </c>
      <c r="T291" s="20"/>
      <c r="U291" s="20"/>
      <c r="V291" s="205"/>
      <c r="W291" s="20"/>
      <c r="X291" s="174"/>
      <c r="Y291" s="428">
        <f t="shared" si="32"/>
        <v>0</v>
      </c>
    </row>
    <row r="292" spans="1:25" s="110" customFormat="1" ht="37.5">
      <c r="A292" s="40"/>
      <c r="B292" s="63" t="s">
        <v>68</v>
      </c>
      <c r="C292" s="254"/>
      <c r="D292" s="254"/>
      <c r="E292" s="254"/>
      <c r="F292" s="254"/>
      <c r="G292" s="392"/>
      <c r="H292" s="62"/>
      <c r="I292" s="164" t="s">
        <v>26</v>
      </c>
      <c r="J292" s="242"/>
      <c r="K292" s="242"/>
      <c r="L292" s="306"/>
      <c r="M292" s="58"/>
      <c r="N292" s="54"/>
      <c r="O292" s="325"/>
      <c r="P292" s="21"/>
      <c r="Q292" s="21"/>
      <c r="R292" s="233">
        <f t="shared" si="35"/>
        <v>0</v>
      </c>
      <c r="S292" s="22">
        <f t="shared" si="38"/>
        <v>0</v>
      </c>
      <c r="T292" s="20"/>
      <c r="U292" s="20"/>
      <c r="V292" s="205"/>
      <c r="W292" s="20"/>
      <c r="X292" s="174"/>
      <c r="Y292" s="428">
        <f t="shared" si="32"/>
        <v>0</v>
      </c>
    </row>
    <row r="293" spans="1:25" s="110" customFormat="1" ht="37.5">
      <c r="A293" s="40"/>
      <c r="B293" s="63" t="s">
        <v>68</v>
      </c>
      <c r="C293" s="254"/>
      <c r="D293" s="254"/>
      <c r="E293" s="254"/>
      <c r="F293" s="254"/>
      <c r="G293" s="392"/>
      <c r="H293" s="62"/>
      <c r="I293" s="164" t="s">
        <v>26</v>
      </c>
      <c r="J293" s="242"/>
      <c r="K293" s="242"/>
      <c r="L293" s="306"/>
      <c r="M293" s="74"/>
      <c r="N293" s="323"/>
      <c r="O293" s="336"/>
      <c r="P293" s="21"/>
      <c r="Q293" s="21"/>
      <c r="R293" s="233">
        <f t="shared" si="35"/>
        <v>0</v>
      </c>
      <c r="S293" s="22">
        <f t="shared" si="38"/>
        <v>0</v>
      </c>
      <c r="T293" s="20"/>
      <c r="U293" s="20"/>
      <c r="V293" s="205"/>
      <c r="W293" s="20"/>
      <c r="X293" s="174"/>
      <c r="Y293" s="428">
        <f t="shared" si="32"/>
        <v>0</v>
      </c>
    </row>
    <row r="294" spans="1:25" s="134" customFormat="1" ht="37.5">
      <c r="A294" s="70">
        <v>24</v>
      </c>
      <c r="B294" s="382" t="s">
        <v>68</v>
      </c>
      <c r="C294" s="383">
        <f>30000+30000+30000+15000+20000+10000+10000+30000+20000+40000+40000+10000+15000</f>
        <v>300000</v>
      </c>
      <c r="D294" s="383"/>
      <c r="E294" s="383"/>
      <c r="F294" s="383"/>
      <c r="G294" s="384">
        <f>SUM(G276:G293)</f>
        <v>300000</v>
      </c>
      <c r="H294" s="39"/>
      <c r="I294" s="279" t="s">
        <v>26</v>
      </c>
      <c r="J294" s="273"/>
      <c r="K294" s="273"/>
      <c r="L294" s="308"/>
      <c r="M294" s="12"/>
      <c r="N294" s="333"/>
      <c r="O294" s="333"/>
      <c r="P294" s="19">
        <f>SUM(P276:P293)</f>
        <v>198260</v>
      </c>
      <c r="Q294" s="19">
        <f aca="true" t="shared" si="39" ref="Q294:W294">SUM(Q276:Q293)</f>
        <v>101740</v>
      </c>
      <c r="R294" s="19">
        <f t="shared" si="39"/>
        <v>300000</v>
      </c>
      <c r="S294" s="19">
        <f t="shared" si="39"/>
        <v>0</v>
      </c>
      <c r="T294" s="19">
        <f t="shared" si="39"/>
        <v>0</v>
      </c>
      <c r="U294" s="19">
        <f t="shared" si="39"/>
        <v>0</v>
      </c>
      <c r="V294" s="19">
        <f t="shared" si="39"/>
        <v>0</v>
      </c>
      <c r="W294" s="19">
        <f t="shared" si="39"/>
        <v>0</v>
      </c>
      <c r="X294" s="173"/>
      <c r="Y294" s="428">
        <f t="shared" si="32"/>
        <v>0</v>
      </c>
    </row>
    <row r="295" spans="1:25" s="110" customFormat="1" ht="56.25">
      <c r="A295" s="40"/>
      <c r="B295" s="57" t="s">
        <v>69</v>
      </c>
      <c r="C295" s="260"/>
      <c r="D295" s="260"/>
      <c r="E295" s="260"/>
      <c r="F295" s="260"/>
      <c r="G295" s="392">
        <v>15000</v>
      </c>
      <c r="H295" s="41" t="s">
        <v>461</v>
      </c>
      <c r="I295" s="1" t="s">
        <v>26</v>
      </c>
      <c r="J295" s="242" t="s">
        <v>287</v>
      </c>
      <c r="K295" s="242"/>
      <c r="L295" s="36" t="s">
        <v>273</v>
      </c>
      <c r="M295" s="362" t="s">
        <v>274</v>
      </c>
      <c r="N295" s="54">
        <v>3104</v>
      </c>
      <c r="O295" s="11">
        <v>3110</v>
      </c>
      <c r="P295" s="21"/>
      <c r="Q295" s="21">
        <v>15000</v>
      </c>
      <c r="R295" s="233">
        <f t="shared" si="35"/>
        <v>15000</v>
      </c>
      <c r="S295" s="22">
        <f t="shared" si="38"/>
        <v>0</v>
      </c>
      <c r="T295" s="20"/>
      <c r="U295" s="20"/>
      <c r="V295" s="205"/>
      <c r="W295" s="20"/>
      <c r="X295" s="174"/>
      <c r="Y295" s="428">
        <f t="shared" si="32"/>
        <v>0</v>
      </c>
    </row>
    <row r="296" spans="1:25" ht="18.75">
      <c r="A296" s="40"/>
      <c r="B296" s="57" t="s">
        <v>69</v>
      </c>
      <c r="C296" s="260"/>
      <c r="D296" s="260"/>
      <c r="E296" s="260"/>
      <c r="F296" s="260"/>
      <c r="G296" s="392">
        <v>10000</v>
      </c>
      <c r="H296" s="41" t="s">
        <v>86</v>
      </c>
      <c r="I296" s="1" t="s">
        <v>26</v>
      </c>
      <c r="J296" s="242"/>
      <c r="K296" s="242"/>
      <c r="L296" s="358" t="s">
        <v>265</v>
      </c>
      <c r="M296" s="169" t="s">
        <v>230</v>
      </c>
      <c r="N296" s="10">
        <v>1020</v>
      </c>
      <c r="O296" s="11">
        <v>3110</v>
      </c>
      <c r="P296" s="21"/>
      <c r="Q296" s="17">
        <v>10000</v>
      </c>
      <c r="R296" s="233">
        <f t="shared" si="35"/>
        <v>10000</v>
      </c>
      <c r="S296" s="22">
        <f t="shared" si="38"/>
        <v>0</v>
      </c>
      <c r="T296" s="20"/>
      <c r="U296" s="20"/>
      <c r="V296" s="205"/>
      <c r="W296" s="20"/>
      <c r="X296" s="174"/>
      <c r="Y296" s="428">
        <f t="shared" si="32"/>
        <v>0</v>
      </c>
    </row>
    <row r="297" spans="1:25" s="110" customFormat="1" ht="37.5">
      <c r="A297" s="40"/>
      <c r="B297" s="57" t="s">
        <v>69</v>
      </c>
      <c r="C297" s="260"/>
      <c r="D297" s="260"/>
      <c r="E297" s="260"/>
      <c r="F297" s="260"/>
      <c r="G297" s="392">
        <v>65000</v>
      </c>
      <c r="H297" s="45" t="s">
        <v>87</v>
      </c>
      <c r="I297" s="1" t="s">
        <v>26</v>
      </c>
      <c r="J297" s="242"/>
      <c r="K297" s="242"/>
      <c r="L297" s="309">
        <v>12</v>
      </c>
      <c r="M297" s="380" t="s">
        <v>349</v>
      </c>
      <c r="N297" s="10">
        <v>6011</v>
      </c>
      <c r="O297" s="11">
        <v>2240</v>
      </c>
      <c r="P297" s="21">
        <v>65000</v>
      </c>
      <c r="Q297" s="17"/>
      <c r="R297" s="233">
        <f t="shared" si="35"/>
        <v>65000</v>
      </c>
      <c r="S297" s="22">
        <f t="shared" si="38"/>
        <v>0</v>
      </c>
      <c r="T297" s="20"/>
      <c r="U297" s="20"/>
      <c r="V297" s="205"/>
      <c r="W297" s="20"/>
      <c r="X297" s="174"/>
      <c r="Y297" s="428">
        <f t="shared" si="32"/>
        <v>0</v>
      </c>
    </row>
    <row r="298" spans="1:25" s="110" customFormat="1" ht="37.5">
      <c r="A298" s="40"/>
      <c r="B298" s="63" t="s">
        <v>69</v>
      </c>
      <c r="C298" s="254"/>
      <c r="D298" s="254"/>
      <c r="E298" s="254"/>
      <c r="F298" s="254"/>
      <c r="G298" s="392">
        <v>30000</v>
      </c>
      <c r="H298" s="62" t="s">
        <v>95</v>
      </c>
      <c r="I298" s="1" t="s">
        <v>26</v>
      </c>
      <c r="J298" s="242"/>
      <c r="K298" s="242"/>
      <c r="L298" s="358" t="s">
        <v>265</v>
      </c>
      <c r="M298" s="169" t="s">
        <v>230</v>
      </c>
      <c r="N298" s="475">
        <v>1020</v>
      </c>
      <c r="O298" s="325">
        <v>2210</v>
      </c>
      <c r="P298" s="21">
        <v>30000</v>
      </c>
      <c r="Q298" s="21"/>
      <c r="R298" s="233">
        <f t="shared" si="35"/>
        <v>30000</v>
      </c>
      <c r="S298" s="22">
        <f t="shared" si="38"/>
        <v>0</v>
      </c>
      <c r="T298" s="20"/>
      <c r="U298" s="20"/>
      <c r="V298" s="205"/>
      <c r="W298" s="20"/>
      <c r="X298" s="174"/>
      <c r="Y298" s="428">
        <f t="shared" si="32"/>
        <v>0</v>
      </c>
    </row>
    <row r="299" spans="1:25" s="110" customFormat="1" ht="37.5">
      <c r="A299" s="40"/>
      <c r="B299" s="63" t="s">
        <v>69</v>
      </c>
      <c r="C299" s="254"/>
      <c r="D299" s="254"/>
      <c r="E299" s="254"/>
      <c r="F299" s="254"/>
      <c r="G299" s="392">
        <v>30000</v>
      </c>
      <c r="H299" s="62" t="s">
        <v>96</v>
      </c>
      <c r="I299" s="1" t="s">
        <v>26</v>
      </c>
      <c r="J299" s="242"/>
      <c r="K299" s="242"/>
      <c r="L299" s="358" t="s">
        <v>265</v>
      </c>
      <c r="M299" s="169" t="s">
        <v>230</v>
      </c>
      <c r="N299" s="10">
        <v>1010</v>
      </c>
      <c r="O299" s="337" t="s">
        <v>270</v>
      </c>
      <c r="P299" s="21">
        <v>11000</v>
      </c>
      <c r="Q299" s="21">
        <v>19000</v>
      </c>
      <c r="R299" s="233">
        <f t="shared" si="35"/>
        <v>30000</v>
      </c>
      <c r="S299" s="22">
        <f t="shared" si="38"/>
        <v>0</v>
      </c>
      <c r="T299" s="215"/>
      <c r="U299" s="20"/>
      <c r="V299" s="205"/>
      <c r="W299" s="20"/>
      <c r="X299" s="174"/>
      <c r="Y299" s="428">
        <f t="shared" si="32"/>
        <v>0</v>
      </c>
    </row>
    <row r="300" spans="1:25" s="110" customFormat="1" ht="37.5">
      <c r="A300" s="40"/>
      <c r="B300" s="63" t="s">
        <v>69</v>
      </c>
      <c r="C300" s="254"/>
      <c r="D300" s="254"/>
      <c r="E300" s="254"/>
      <c r="F300" s="254"/>
      <c r="G300" s="392">
        <v>30000</v>
      </c>
      <c r="H300" s="62" t="s">
        <v>97</v>
      </c>
      <c r="I300" s="1" t="s">
        <v>26</v>
      </c>
      <c r="J300" s="242"/>
      <c r="K300" s="242"/>
      <c r="L300" s="358" t="s">
        <v>265</v>
      </c>
      <c r="M300" s="169" t="s">
        <v>230</v>
      </c>
      <c r="N300" s="10">
        <v>1020</v>
      </c>
      <c r="O300" s="325">
        <v>2240</v>
      </c>
      <c r="P300" s="21">
        <v>30000</v>
      </c>
      <c r="Q300" s="21"/>
      <c r="R300" s="233">
        <f t="shared" si="35"/>
        <v>30000</v>
      </c>
      <c r="S300" s="22">
        <f t="shared" si="38"/>
        <v>0</v>
      </c>
      <c r="T300" s="20"/>
      <c r="U300" s="20"/>
      <c r="V300" s="205"/>
      <c r="W300" s="20"/>
      <c r="X300" s="174"/>
      <c r="Y300" s="428">
        <f t="shared" si="32"/>
        <v>0</v>
      </c>
    </row>
    <row r="301" spans="1:25" s="110" customFormat="1" ht="31.5">
      <c r="A301" s="40"/>
      <c r="B301" s="63" t="s">
        <v>69</v>
      </c>
      <c r="C301" s="254"/>
      <c r="D301" s="254"/>
      <c r="E301" s="254"/>
      <c r="F301" s="254"/>
      <c r="G301" s="392">
        <v>20000</v>
      </c>
      <c r="H301" s="276" t="s">
        <v>98</v>
      </c>
      <c r="I301" s="1" t="s">
        <v>26</v>
      </c>
      <c r="J301" s="242"/>
      <c r="K301" s="242"/>
      <c r="L301" s="4">
        <v>11</v>
      </c>
      <c r="M301" s="284" t="s">
        <v>240</v>
      </c>
      <c r="N301" s="4">
        <v>5031</v>
      </c>
      <c r="O301" s="325">
        <v>3110</v>
      </c>
      <c r="P301" s="21"/>
      <c r="Q301" s="21">
        <v>20000</v>
      </c>
      <c r="R301" s="233">
        <f t="shared" si="35"/>
        <v>20000</v>
      </c>
      <c r="S301" s="22">
        <f t="shared" si="38"/>
        <v>0</v>
      </c>
      <c r="T301" s="20"/>
      <c r="U301" s="20"/>
      <c r="V301" s="205"/>
      <c r="W301" s="20"/>
      <c r="X301" s="174"/>
      <c r="Y301" s="428">
        <f t="shared" si="32"/>
        <v>0</v>
      </c>
    </row>
    <row r="302" spans="1:25" s="110" customFormat="1" ht="56.25" customHeight="1">
      <c r="A302" s="59"/>
      <c r="B302" s="63" t="s">
        <v>69</v>
      </c>
      <c r="C302" s="254"/>
      <c r="D302" s="254"/>
      <c r="E302" s="254"/>
      <c r="F302" s="254"/>
      <c r="G302" s="622">
        <v>30000</v>
      </c>
      <c r="H302" s="624" t="s">
        <v>99</v>
      </c>
      <c r="I302" s="1" t="s">
        <v>26</v>
      </c>
      <c r="J302" s="1" t="s">
        <v>236</v>
      </c>
      <c r="K302" s="1"/>
      <c r="L302" s="4">
        <v>10</v>
      </c>
      <c r="M302" s="284" t="s">
        <v>235</v>
      </c>
      <c r="N302" s="54">
        <v>4030</v>
      </c>
      <c r="O302" s="11">
        <v>2210</v>
      </c>
      <c r="P302" s="21">
        <v>17910</v>
      </c>
      <c r="Q302" s="21"/>
      <c r="R302" s="233">
        <f>+P302+Q302</f>
        <v>17910</v>
      </c>
      <c r="S302" s="22">
        <f>T302+U302</f>
        <v>0</v>
      </c>
      <c r="T302" s="20"/>
      <c r="U302" s="20"/>
      <c r="V302" s="205"/>
      <c r="W302" s="20"/>
      <c r="X302" s="174"/>
      <c r="Y302" s="428">
        <f t="shared" si="32"/>
        <v>-12090</v>
      </c>
    </row>
    <row r="303" spans="1:25" s="110" customFormat="1" ht="47.25">
      <c r="A303" s="40"/>
      <c r="B303" s="63" t="s">
        <v>69</v>
      </c>
      <c r="C303" s="254"/>
      <c r="D303" s="254"/>
      <c r="E303" s="254"/>
      <c r="F303" s="254"/>
      <c r="G303" s="623"/>
      <c r="H303" s="625"/>
      <c r="I303" s="1" t="s">
        <v>26</v>
      </c>
      <c r="J303" s="1" t="s">
        <v>236</v>
      </c>
      <c r="K303" s="1"/>
      <c r="L303" s="4">
        <v>10</v>
      </c>
      <c r="M303" s="284" t="s">
        <v>235</v>
      </c>
      <c r="N303" s="10">
        <v>4030</v>
      </c>
      <c r="O303" s="325">
        <v>3110</v>
      </c>
      <c r="P303" s="21"/>
      <c r="Q303" s="21">
        <v>12090</v>
      </c>
      <c r="R303" s="233">
        <f t="shared" si="35"/>
        <v>12090</v>
      </c>
      <c r="S303" s="22">
        <f t="shared" si="38"/>
        <v>0</v>
      </c>
      <c r="T303" s="20"/>
      <c r="U303" s="20"/>
      <c r="V303" s="205"/>
      <c r="W303" s="20"/>
      <c r="X303" s="174"/>
      <c r="Y303" s="428">
        <f aca="true" t="shared" si="40" ref="Y303:Y369">R303-G303</f>
        <v>12090</v>
      </c>
    </row>
    <row r="304" spans="1:25" s="110" customFormat="1" ht="75">
      <c r="A304" s="40"/>
      <c r="B304" s="63" t="s">
        <v>69</v>
      </c>
      <c r="C304" s="254"/>
      <c r="D304" s="254"/>
      <c r="E304" s="254"/>
      <c r="F304" s="254"/>
      <c r="G304" s="392">
        <v>30000</v>
      </c>
      <c r="H304" s="62" t="s">
        <v>100</v>
      </c>
      <c r="I304" s="1" t="s">
        <v>26</v>
      </c>
      <c r="J304" s="1" t="s">
        <v>410</v>
      </c>
      <c r="K304" s="242"/>
      <c r="L304" s="364" t="s">
        <v>277</v>
      </c>
      <c r="M304" s="58" t="s">
        <v>276</v>
      </c>
      <c r="N304" s="10">
        <v>2111</v>
      </c>
      <c r="O304" s="325">
        <v>3210</v>
      </c>
      <c r="P304" s="21"/>
      <c r="Q304" s="21">
        <v>30000</v>
      </c>
      <c r="R304" s="233">
        <f t="shared" si="35"/>
        <v>30000</v>
      </c>
      <c r="S304" s="22">
        <f t="shared" si="38"/>
        <v>0</v>
      </c>
      <c r="T304" s="20"/>
      <c r="U304" s="20"/>
      <c r="V304" s="205"/>
      <c r="W304" s="20"/>
      <c r="X304" s="174"/>
      <c r="Y304" s="428">
        <f t="shared" si="40"/>
        <v>0</v>
      </c>
    </row>
    <row r="305" spans="1:25" s="110" customFormat="1" ht="56.25">
      <c r="A305" s="40"/>
      <c r="B305" s="63" t="s">
        <v>69</v>
      </c>
      <c r="C305" s="254"/>
      <c r="D305" s="254"/>
      <c r="E305" s="254"/>
      <c r="F305" s="254"/>
      <c r="G305" s="392">
        <v>20000</v>
      </c>
      <c r="H305" s="62" t="s">
        <v>101</v>
      </c>
      <c r="I305" s="1" t="s">
        <v>26</v>
      </c>
      <c r="J305" s="1" t="s">
        <v>410</v>
      </c>
      <c r="K305" s="242"/>
      <c r="L305" s="364" t="s">
        <v>277</v>
      </c>
      <c r="M305" s="58" t="s">
        <v>276</v>
      </c>
      <c r="N305" s="10">
        <v>2111</v>
      </c>
      <c r="O305" s="325">
        <v>2610</v>
      </c>
      <c r="P305" s="21">
        <v>20000</v>
      </c>
      <c r="Q305" s="21"/>
      <c r="R305" s="233">
        <f t="shared" si="35"/>
        <v>20000</v>
      </c>
      <c r="S305" s="22">
        <f>T305+U305</f>
        <v>0</v>
      </c>
      <c r="T305" s="20"/>
      <c r="U305" s="20"/>
      <c r="V305" s="205"/>
      <c r="W305" s="20"/>
      <c r="X305" s="174"/>
      <c r="Y305" s="428">
        <f t="shared" si="40"/>
        <v>0</v>
      </c>
    </row>
    <row r="306" spans="1:25" s="110" customFormat="1" ht="37.5">
      <c r="A306" s="59"/>
      <c r="B306" s="63" t="s">
        <v>69</v>
      </c>
      <c r="C306" s="254"/>
      <c r="D306" s="254"/>
      <c r="E306" s="254"/>
      <c r="F306" s="254"/>
      <c r="G306" s="392">
        <v>20000</v>
      </c>
      <c r="H306" s="62" t="s">
        <v>102</v>
      </c>
      <c r="I306" s="1" t="s">
        <v>26</v>
      </c>
      <c r="J306" s="1" t="s">
        <v>410</v>
      </c>
      <c r="K306" s="242"/>
      <c r="L306" s="364" t="s">
        <v>277</v>
      </c>
      <c r="M306" s="474" t="s">
        <v>276</v>
      </c>
      <c r="N306" s="337">
        <v>2111</v>
      </c>
      <c r="O306" s="325">
        <v>3210</v>
      </c>
      <c r="P306" s="21"/>
      <c r="Q306" s="21">
        <v>20000</v>
      </c>
      <c r="R306" s="233">
        <f t="shared" si="35"/>
        <v>20000</v>
      </c>
      <c r="S306" s="22">
        <f t="shared" si="38"/>
        <v>0</v>
      </c>
      <c r="T306" s="20"/>
      <c r="U306" s="20"/>
      <c r="V306" s="205"/>
      <c r="W306" s="20"/>
      <c r="X306" s="174"/>
      <c r="Y306" s="428">
        <f t="shared" si="40"/>
        <v>0</v>
      </c>
    </row>
    <row r="307" spans="1:25" ht="18.75">
      <c r="A307" s="40"/>
      <c r="B307" s="63" t="s">
        <v>69</v>
      </c>
      <c r="C307" s="254"/>
      <c r="D307" s="254"/>
      <c r="E307" s="254"/>
      <c r="F307" s="254"/>
      <c r="G307" s="392"/>
      <c r="H307" s="62"/>
      <c r="I307" s="242" t="s">
        <v>26</v>
      </c>
      <c r="J307" s="242"/>
      <c r="K307" s="242"/>
      <c r="L307" s="309"/>
      <c r="M307" s="34"/>
      <c r="N307" s="10"/>
      <c r="O307" s="11"/>
      <c r="P307" s="17"/>
      <c r="Q307" s="14"/>
      <c r="R307" s="233">
        <f t="shared" si="35"/>
        <v>0</v>
      </c>
      <c r="S307" s="22">
        <f t="shared" si="38"/>
        <v>0</v>
      </c>
      <c r="T307" s="20"/>
      <c r="U307" s="20"/>
      <c r="V307" s="205"/>
      <c r="W307" s="20"/>
      <c r="X307" s="174"/>
      <c r="Y307" s="428">
        <f t="shared" si="40"/>
        <v>0</v>
      </c>
    </row>
    <row r="308" spans="1:25" ht="18.75">
      <c r="A308" s="40"/>
      <c r="B308" s="63" t="s">
        <v>69</v>
      </c>
      <c r="C308" s="254"/>
      <c r="D308" s="254"/>
      <c r="E308" s="254"/>
      <c r="F308" s="254"/>
      <c r="G308" s="392"/>
      <c r="H308" s="62"/>
      <c r="I308" s="242" t="s">
        <v>26</v>
      </c>
      <c r="J308" s="242"/>
      <c r="K308" s="242"/>
      <c r="L308" s="309"/>
      <c r="M308" s="8"/>
      <c r="N308" s="10"/>
      <c r="O308" s="33"/>
      <c r="P308" s="17"/>
      <c r="Q308" s="14"/>
      <c r="R308" s="233">
        <f t="shared" si="35"/>
        <v>0</v>
      </c>
      <c r="S308" s="22">
        <f t="shared" si="38"/>
        <v>0</v>
      </c>
      <c r="T308" s="20"/>
      <c r="U308" s="20"/>
      <c r="V308" s="205"/>
      <c r="W308" s="20"/>
      <c r="X308" s="174"/>
      <c r="Y308" s="428">
        <f t="shared" si="40"/>
        <v>0</v>
      </c>
    </row>
    <row r="309" spans="1:25" ht="18.75">
      <c r="A309" s="40"/>
      <c r="B309" s="63" t="s">
        <v>69</v>
      </c>
      <c r="C309" s="254"/>
      <c r="D309" s="254"/>
      <c r="E309" s="254"/>
      <c r="F309" s="254"/>
      <c r="G309" s="398"/>
      <c r="H309" s="62"/>
      <c r="I309" s="242" t="s">
        <v>26</v>
      </c>
      <c r="J309" s="242"/>
      <c r="K309" s="242"/>
      <c r="L309" s="309"/>
      <c r="M309" s="58"/>
      <c r="N309" s="10"/>
      <c r="O309" s="33"/>
      <c r="P309" s="17"/>
      <c r="Q309" s="86"/>
      <c r="R309" s="233">
        <f t="shared" si="35"/>
        <v>0</v>
      </c>
      <c r="S309" s="22">
        <f t="shared" si="38"/>
        <v>0</v>
      </c>
      <c r="T309" s="20"/>
      <c r="U309" s="20"/>
      <c r="V309" s="205"/>
      <c r="W309" s="20"/>
      <c r="X309" s="175"/>
      <c r="Y309" s="428">
        <f t="shared" si="40"/>
        <v>0</v>
      </c>
    </row>
    <row r="310" spans="1:25" ht="18.75">
      <c r="A310" s="40"/>
      <c r="B310" s="63" t="s">
        <v>69</v>
      </c>
      <c r="C310" s="254"/>
      <c r="D310" s="254"/>
      <c r="E310" s="254"/>
      <c r="F310" s="254"/>
      <c r="G310" s="398"/>
      <c r="H310" s="62"/>
      <c r="I310" s="242" t="s">
        <v>26</v>
      </c>
      <c r="J310" s="242"/>
      <c r="K310" s="242"/>
      <c r="L310" s="309"/>
      <c r="M310" s="58"/>
      <c r="N310" s="10"/>
      <c r="O310" s="338"/>
      <c r="P310" s="21"/>
      <c r="Q310" s="23"/>
      <c r="R310" s="233">
        <f t="shared" si="35"/>
        <v>0</v>
      </c>
      <c r="S310" s="22">
        <f t="shared" si="38"/>
        <v>0</v>
      </c>
      <c r="T310" s="20"/>
      <c r="U310" s="20"/>
      <c r="V310" s="205"/>
      <c r="W310" s="20"/>
      <c r="X310" s="174"/>
      <c r="Y310" s="428">
        <f t="shared" si="40"/>
        <v>0</v>
      </c>
    </row>
    <row r="311" spans="1:25" ht="18.75">
      <c r="A311" s="40"/>
      <c r="B311" s="63" t="s">
        <v>69</v>
      </c>
      <c r="C311" s="254"/>
      <c r="D311" s="254"/>
      <c r="E311" s="254"/>
      <c r="F311" s="254"/>
      <c r="G311" s="398"/>
      <c r="H311" s="62"/>
      <c r="I311" s="242" t="s">
        <v>26</v>
      </c>
      <c r="J311" s="242"/>
      <c r="K311" s="242"/>
      <c r="L311" s="309"/>
      <c r="M311" s="474"/>
      <c r="N311" s="10"/>
      <c r="O311" s="338"/>
      <c r="P311" s="85"/>
      <c r="Q311" s="23"/>
      <c r="R311" s="233">
        <f t="shared" si="35"/>
        <v>0</v>
      </c>
      <c r="S311" s="217">
        <f t="shared" si="38"/>
        <v>0</v>
      </c>
      <c r="T311" s="20"/>
      <c r="U311" s="218"/>
      <c r="V311" s="205"/>
      <c r="W311" s="20"/>
      <c r="X311" s="178"/>
      <c r="Y311" s="428">
        <f t="shared" si="40"/>
        <v>0</v>
      </c>
    </row>
    <row r="312" spans="1:25" s="110" customFormat="1" ht="18.75">
      <c r="A312" s="40"/>
      <c r="B312" s="63" t="s">
        <v>69</v>
      </c>
      <c r="C312" s="254"/>
      <c r="D312" s="254"/>
      <c r="E312" s="254"/>
      <c r="F312" s="254"/>
      <c r="G312" s="398"/>
      <c r="H312" s="62"/>
      <c r="I312" s="242" t="s">
        <v>26</v>
      </c>
      <c r="J312" s="242"/>
      <c r="K312" s="242"/>
      <c r="L312" s="309"/>
      <c r="M312" s="58"/>
      <c r="N312" s="339"/>
      <c r="O312" s="338"/>
      <c r="P312" s="21"/>
      <c r="Q312" s="23"/>
      <c r="R312" s="233">
        <f t="shared" si="35"/>
        <v>0</v>
      </c>
      <c r="S312" s="22">
        <f t="shared" si="38"/>
        <v>0</v>
      </c>
      <c r="T312" s="20"/>
      <c r="U312" s="20"/>
      <c r="V312" s="205"/>
      <c r="W312" s="20"/>
      <c r="X312" s="174"/>
      <c r="Y312" s="428">
        <f t="shared" si="40"/>
        <v>0</v>
      </c>
    </row>
    <row r="313" spans="1:25" s="110" customFormat="1" ht="18.75">
      <c r="A313" s="40"/>
      <c r="B313" s="63" t="s">
        <v>69</v>
      </c>
      <c r="C313" s="254"/>
      <c r="D313" s="254"/>
      <c r="E313" s="254"/>
      <c r="F313" s="254"/>
      <c r="G313" s="398"/>
      <c r="H313" s="62"/>
      <c r="I313" s="242" t="s">
        <v>26</v>
      </c>
      <c r="J313" s="242"/>
      <c r="K313" s="242"/>
      <c r="L313" s="309"/>
      <c r="M313" s="58"/>
      <c r="N313" s="475"/>
      <c r="O313" s="338"/>
      <c r="P313" s="21"/>
      <c r="Q313" s="23"/>
      <c r="R313" s="233">
        <f t="shared" si="35"/>
        <v>0</v>
      </c>
      <c r="S313" s="22">
        <f t="shared" si="38"/>
        <v>0</v>
      </c>
      <c r="T313" s="20"/>
      <c r="U313" s="20"/>
      <c r="V313" s="205"/>
      <c r="W313" s="20"/>
      <c r="X313" s="174"/>
      <c r="Y313" s="428">
        <f t="shared" si="40"/>
        <v>0</v>
      </c>
    </row>
    <row r="314" spans="1:25" s="110" customFormat="1" ht="37.5">
      <c r="A314" s="70">
        <v>25</v>
      </c>
      <c r="B314" s="382" t="s">
        <v>69</v>
      </c>
      <c r="C314" s="277">
        <f>90000+20000+30000+30000+30000+30000+20000+20000+30000</f>
        <v>300000</v>
      </c>
      <c r="D314" s="277"/>
      <c r="E314" s="277"/>
      <c r="F314" s="277"/>
      <c r="G314" s="384">
        <f>SUM(G295:G313)</f>
        <v>300000</v>
      </c>
      <c r="H314" s="65"/>
      <c r="I314" s="272" t="s">
        <v>26</v>
      </c>
      <c r="J314" s="272"/>
      <c r="K314" s="272"/>
      <c r="L314" s="307"/>
      <c r="M314" s="244"/>
      <c r="N314" s="340"/>
      <c r="O314" s="341"/>
      <c r="P314" s="72">
        <f>SUM(P295:P313)</f>
        <v>173910</v>
      </c>
      <c r="Q314" s="72">
        <f aca="true" t="shared" si="41" ref="Q314:W314">SUM(Q295:Q313)</f>
        <v>126090</v>
      </c>
      <c r="R314" s="72">
        <f t="shared" si="41"/>
        <v>300000</v>
      </c>
      <c r="S314" s="72">
        <f t="shared" si="41"/>
        <v>0</v>
      </c>
      <c r="T314" s="72">
        <f t="shared" si="41"/>
        <v>0</v>
      </c>
      <c r="U314" s="72">
        <f t="shared" si="41"/>
        <v>0</v>
      </c>
      <c r="V314" s="72">
        <f t="shared" si="41"/>
        <v>0</v>
      </c>
      <c r="W314" s="72">
        <f t="shared" si="41"/>
        <v>0</v>
      </c>
      <c r="X314" s="177"/>
      <c r="Y314" s="428">
        <f t="shared" si="40"/>
        <v>0</v>
      </c>
    </row>
    <row r="315" spans="1:25" ht="75">
      <c r="A315" s="44"/>
      <c r="B315" s="142" t="s">
        <v>64</v>
      </c>
      <c r="C315" s="263"/>
      <c r="D315" s="263"/>
      <c r="E315" s="263"/>
      <c r="F315" s="263"/>
      <c r="G315" s="396">
        <v>55000</v>
      </c>
      <c r="H315" s="76" t="s">
        <v>362</v>
      </c>
      <c r="I315" s="45" t="s">
        <v>27</v>
      </c>
      <c r="J315" s="429" t="s">
        <v>400</v>
      </c>
      <c r="K315" s="45"/>
      <c r="L315" s="364" t="s">
        <v>265</v>
      </c>
      <c r="M315" s="379" t="s">
        <v>230</v>
      </c>
      <c r="N315" s="334">
        <v>1020</v>
      </c>
      <c r="O315" s="342">
        <v>2240</v>
      </c>
      <c r="P315" s="14">
        <v>55000</v>
      </c>
      <c r="Q315" s="14"/>
      <c r="R315" s="233">
        <f t="shared" si="35"/>
        <v>55000</v>
      </c>
      <c r="S315" s="22">
        <f aca="true" t="shared" si="42" ref="S315:S366">T315+U315</f>
        <v>0</v>
      </c>
      <c r="T315" s="22"/>
      <c r="U315" s="163"/>
      <c r="V315" s="204"/>
      <c r="W315" s="22"/>
      <c r="X315" s="97"/>
      <c r="Y315" s="428">
        <f t="shared" si="40"/>
        <v>0</v>
      </c>
    </row>
    <row r="316" spans="1:25" ht="75">
      <c r="A316" s="44"/>
      <c r="B316" s="142" t="s">
        <v>64</v>
      </c>
      <c r="C316" s="263"/>
      <c r="D316" s="263"/>
      <c r="E316" s="263"/>
      <c r="F316" s="263"/>
      <c r="G316" s="396">
        <v>30000</v>
      </c>
      <c r="H316" s="76" t="s">
        <v>363</v>
      </c>
      <c r="I316" s="45" t="s">
        <v>27</v>
      </c>
      <c r="J316" s="429" t="s">
        <v>400</v>
      </c>
      <c r="K316" s="45"/>
      <c r="L316" s="364" t="s">
        <v>265</v>
      </c>
      <c r="M316" s="379" t="s">
        <v>230</v>
      </c>
      <c r="N316" s="337">
        <v>1010</v>
      </c>
      <c r="O316" s="342">
        <v>2240</v>
      </c>
      <c r="P316" s="14">
        <v>30000</v>
      </c>
      <c r="Q316" s="14"/>
      <c r="R316" s="233">
        <f t="shared" si="35"/>
        <v>30000</v>
      </c>
      <c r="S316" s="22">
        <f t="shared" si="42"/>
        <v>0</v>
      </c>
      <c r="T316" s="22"/>
      <c r="U316" s="163"/>
      <c r="V316" s="204"/>
      <c r="W316" s="22"/>
      <c r="X316" s="97"/>
      <c r="Y316" s="428">
        <f t="shared" si="40"/>
        <v>0</v>
      </c>
    </row>
    <row r="317" spans="1:25" ht="75">
      <c r="A317" s="44"/>
      <c r="B317" s="142" t="s">
        <v>64</v>
      </c>
      <c r="C317" s="263"/>
      <c r="D317" s="263"/>
      <c r="E317" s="263"/>
      <c r="F317" s="263"/>
      <c r="G317" s="396">
        <v>50000</v>
      </c>
      <c r="H317" s="76" t="s">
        <v>364</v>
      </c>
      <c r="I317" s="45" t="s">
        <v>27</v>
      </c>
      <c r="J317" s="429" t="s">
        <v>400</v>
      </c>
      <c r="K317" s="45"/>
      <c r="L317" s="364" t="s">
        <v>265</v>
      </c>
      <c r="M317" s="379" t="s">
        <v>230</v>
      </c>
      <c r="N317" s="337">
        <v>1010</v>
      </c>
      <c r="O317" s="342">
        <v>3110</v>
      </c>
      <c r="P317" s="14"/>
      <c r="Q317" s="14">
        <v>50000</v>
      </c>
      <c r="R317" s="233">
        <f t="shared" si="35"/>
        <v>50000</v>
      </c>
      <c r="S317" s="22">
        <f t="shared" si="42"/>
        <v>0</v>
      </c>
      <c r="T317" s="22"/>
      <c r="U317" s="163"/>
      <c r="V317" s="204"/>
      <c r="W317" s="22"/>
      <c r="X317" s="97"/>
      <c r="Y317" s="428">
        <f t="shared" si="40"/>
        <v>0</v>
      </c>
    </row>
    <row r="318" spans="1:25" ht="75">
      <c r="A318" s="44"/>
      <c r="B318" s="142" t="s">
        <v>64</v>
      </c>
      <c r="C318" s="263"/>
      <c r="D318" s="263"/>
      <c r="E318" s="263"/>
      <c r="F318" s="263"/>
      <c r="G318" s="396">
        <v>25000</v>
      </c>
      <c r="H318" s="60" t="s">
        <v>365</v>
      </c>
      <c r="I318" s="45" t="s">
        <v>27</v>
      </c>
      <c r="J318" s="1" t="s">
        <v>236</v>
      </c>
      <c r="K318" s="1"/>
      <c r="L318" s="4">
        <v>10</v>
      </c>
      <c r="M318" s="284" t="s">
        <v>235</v>
      </c>
      <c r="N318" s="10">
        <v>1100</v>
      </c>
      <c r="O318" s="342">
        <v>3110</v>
      </c>
      <c r="P318" s="14"/>
      <c r="Q318" s="14">
        <v>25000</v>
      </c>
      <c r="R318" s="233">
        <f t="shared" si="35"/>
        <v>25000</v>
      </c>
      <c r="S318" s="22">
        <f t="shared" si="42"/>
        <v>0</v>
      </c>
      <c r="T318" s="22"/>
      <c r="U318" s="163"/>
      <c r="V318" s="204"/>
      <c r="W318" s="22"/>
      <c r="X318" s="97"/>
      <c r="Y318" s="428">
        <f t="shared" si="40"/>
        <v>0</v>
      </c>
    </row>
    <row r="319" spans="1:25" ht="75">
      <c r="A319" s="44"/>
      <c r="B319" s="142" t="s">
        <v>64</v>
      </c>
      <c r="C319" s="263"/>
      <c r="D319" s="263"/>
      <c r="E319" s="263"/>
      <c r="F319" s="263"/>
      <c r="G319" s="396">
        <v>20000</v>
      </c>
      <c r="H319" s="60" t="s">
        <v>366</v>
      </c>
      <c r="I319" s="45" t="s">
        <v>27</v>
      </c>
      <c r="J319" s="1" t="s">
        <v>236</v>
      </c>
      <c r="K319" s="1"/>
      <c r="L319" s="4">
        <v>10</v>
      </c>
      <c r="M319" s="284" t="s">
        <v>235</v>
      </c>
      <c r="N319" s="54">
        <v>4030</v>
      </c>
      <c r="O319" s="342">
        <v>2240</v>
      </c>
      <c r="P319" s="14">
        <v>20000</v>
      </c>
      <c r="Q319" s="14"/>
      <c r="R319" s="233">
        <f t="shared" si="35"/>
        <v>20000</v>
      </c>
      <c r="S319" s="22">
        <f t="shared" si="42"/>
        <v>0</v>
      </c>
      <c r="T319" s="22"/>
      <c r="U319" s="163"/>
      <c r="V319" s="204"/>
      <c r="W319" s="22"/>
      <c r="X319" s="97"/>
      <c r="Y319" s="428">
        <f t="shared" si="40"/>
        <v>0</v>
      </c>
    </row>
    <row r="320" spans="1:25" ht="75">
      <c r="A320" s="44"/>
      <c r="B320" s="142" t="s">
        <v>64</v>
      </c>
      <c r="C320" s="263"/>
      <c r="D320" s="263"/>
      <c r="E320" s="263"/>
      <c r="F320" s="263"/>
      <c r="G320" s="396">
        <v>25000</v>
      </c>
      <c r="H320" s="60" t="s">
        <v>375</v>
      </c>
      <c r="I320" s="45" t="s">
        <v>27</v>
      </c>
      <c r="J320" s="242" t="s">
        <v>370</v>
      </c>
      <c r="K320" s="242"/>
      <c r="L320" s="36" t="s">
        <v>273</v>
      </c>
      <c r="M320" s="368" t="s">
        <v>274</v>
      </c>
      <c r="N320" s="54">
        <v>3241</v>
      </c>
      <c r="O320" s="342">
        <v>2210</v>
      </c>
      <c r="P320" s="14">
        <v>25000</v>
      </c>
      <c r="Q320" s="14"/>
      <c r="R320" s="233">
        <f t="shared" si="35"/>
        <v>25000</v>
      </c>
      <c r="S320" s="22">
        <f t="shared" si="42"/>
        <v>17507.7</v>
      </c>
      <c r="T320" s="22">
        <v>17507.7</v>
      </c>
      <c r="U320" s="163"/>
      <c r="V320" s="204">
        <v>43699</v>
      </c>
      <c r="W320" s="22">
        <v>17507.7</v>
      </c>
      <c r="X320" s="464">
        <v>43705</v>
      </c>
      <c r="Y320" s="428">
        <f t="shared" si="40"/>
        <v>0</v>
      </c>
    </row>
    <row r="321" spans="1:25" ht="75">
      <c r="A321" s="44"/>
      <c r="B321" s="142" t="s">
        <v>64</v>
      </c>
      <c r="C321" s="263"/>
      <c r="D321" s="263"/>
      <c r="E321" s="263"/>
      <c r="F321" s="263"/>
      <c r="G321" s="396">
        <v>10000</v>
      </c>
      <c r="H321" s="381" t="s">
        <v>367</v>
      </c>
      <c r="I321" s="45" t="s">
        <v>27</v>
      </c>
      <c r="J321" s="45"/>
      <c r="K321" s="45"/>
      <c r="L321" s="304">
        <v>11</v>
      </c>
      <c r="M321" s="34" t="s">
        <v>240</v>
      </c>
      <c r="N321" s="10">
        <v>5031</v>
      </c>
      <c r="O321" s="33">
        <v>2210</v>
      </c>
      <c r="P321" s="14">
        <v>10000</v>
      </c>
      <c r="Q321" s="14"/>
      <c r="R321" s="233">
        <f t="shared" si="35"/>
        <v>10000</v>
      </c>
      <c r="S321" s="22">
        <f t="shared" si="42"/>
        <v>0</v>
      </c>
      <c r="T321" s="22"/>
      <c r="U321" s="163"/>
      <c r="V321" s="204"/>
      <c r="W321" s="22"/>
      <c r="X321" s="97"/>
      <c r="Y321" s="428">
        <f t="shared" si="40"/>
        <v>0</v>
      </c>
    </row>
    <row r="322" spans="1:25" ht="75">
      <c r="A322" s="44"/>
      <c r="B322" s="142" t="s">
        <v>64</v>
      </c>
      <c r="C322" s="263"/>
      <c r="D322" s="263"/>
      <c r="E322" s="263"/>
      <c r="F322" s="263"/>
      <c r="G322" s="396">
        <v>35000</v>
      </c>
      <c r="H322" s="381" t="s">
        <v>368</v>
      </c>
      <c r="I322" s="45" t="s">
        <v>27</v>
      </c>
      <c r="J322" s="45"/>
      <c r="K322" s="45"/>
      <c r="L322" s="304">
        <v>11</v>
      </c>
      <c r="M322" s="34" t="s">
        <v>240</v>
      </c>
      <c r="N322" s="54">
        <v>5031</v>
      </c>
      <c r="O322" s="11">
        <v>3110</v>
      </c>
      <c r="P322" s="14"/>
      <c r="Q322" s="14">
        <v>35000</v>
      </c>
      <c r="R322" s="233">
        <f t="shared" si="35"/>
        <v>35000</v>
      </c>
      <c r="S322" s="22">
        <f t="shared" si="42"/>
        <v>0</v>
      </c>
      <c r="T322" s="22"/>
      <c r="U322" s="163"/>
      <c r="V322" s="204"/>
      <c r="W322" s="22"/>
      <c r="X322" s="97"/>
      <c r="Y322" s="428">
        <f t="shared" si="40"/>
        <v>0</v>
      </c>
    </row>
    <row r="323" spans="1:25" ht="75">
      <c r="A323" s="44"/>
      <c r="B323" s="142" t="s">
        <v>64</v>
      </c>
      <c r="C323" s="263"/>
      <c r="D323" s="263"/>
      <c r="E323" s="263"/>
      <c r="F323" s="263"/>
      <c r="G323" s="396">
        <v>50000</v>
      </c>
      <c r="H323" s="60" t="s">
        <v>369</v>
      </c>
      <c r="I323" s="45" t="s">
        <v>27</v>
      </c>
      <c r="J323" s="45"/>
      <c r="K323" s="45"/>
      <c r="L323" s="304">
        <v>43</v>
      </c>
      <c r="M323" s="60" t="s">
        <v>388</v>
      </c>
      <c r="N323" s="28">
        <v>6011</v>
      </c>
      <c r="O323" s="11">
        <v>2240</v>
      </c>
      <c r="P323" s="14">
        <v>50000</v>
      </c>
      <c r="Q323" s="14"/>
      <c r="R323" s="233">
        <f t="shared" si="35"/>
        <v>50000</v>
      </c>
      <c r="S323" s="22">
        <f t="shared" si="42"/>
        <v>0</v>
      </c>
      <c r="T323" s="22"/>
      <c r="U323" s="163"/>
      <c r="V323" s="204"/>
      <c r="W323" s="22"/>
      <c r="X323" s="97"/>
      <c r="Y323" s="428">
        <f t="shared" si="40"/>
        <v>0</v>
      </c>
    </row>
    <row r="324" spans="1:25" ht="75">
      <c r="A324" s="44"/>
      <c r="B324" s="142" t="s">
        <v>64</v>
      </c>
      <c r="C324" s="263"/>
      <c r="D324" s="263"/>
      <c r="E324" s="449"/>
      <c r="F324" s="449" t="s">
        <v>499</v>
      </c>
      <c r="G324" s="396"/>
      <c r="H324" s="60"/>
      <c r="I324" s="45" t="s">
        <v>27</v>
      </c>
      <c r="J324" s="45"/>
      <c r="K324" s="45"/>
      <c r="L324" s="304"/>
      <c r="M324" s="60"/>
      <c r="N324" s="28"/>
      <c r="O324" s="11"/>
      <c r="P324" s="14"/>
      <c r="Q324" s="14"/>
      <c r="R324" s="233"/>
      <c r="S324" s="22"/>
      <c r="T324" s="22"/>
      <c r="U324" s="163"/>
      <c r="V324" s="204"/>
      <c r="W324" s="22"/>
      <c r="X324" s="97"/>
      <c r="Y324" s="428"/>
    </row>
    <row r="325" spans="1:25" ht="75">
      <c r="A325" s="44"/>
      <c r="B325" s="142" t="s">
        <v>64</v>
      </c>
      <c r="C325" s="263"/>
      <c r="D325" s="263"/>
      <c r="E325" s="449">
        <v>400000</v>
      </c>
      <c r="F325" s="449" t="s">
        <v>500</v>
      </c>
      <c r="G325" s="396"/>
      <c r="H325" s="60" t="s">
        <v>425</v>
      </c>
      <c r="I325" s="45" t="s">
        <v>27</v>
      </c>
      <c r="J325" s="45"/>
      <c r="K325" s="45"/>
      <c r="L325" s="304"/>
      <c r="M325" s="58"/>
      <c r="N325" s="10"/>
      <c r="O325" s="11"/>
      <c r="P325" s="14"/>
      <c r="Q325" s="14"/>
      <c r="R325" s="233">
        <f t="shared" si="35"/>
        <v>0</v>
      </c>
      <c r="S325" s="22">
        <f t="shared" si="42"/>
        <v>0</v>
      </c>
      <c r="T325" s="22"/>
      <c r="U325" s="163"/>
      <c r="V325" s="204"/>
      <c r="W325" s="22"/>
      <c r="X325" s="97"/>
      <c r="Y325" s="428">
        <f t="shared" si="40"/>
        <v>0</v>
      </c>
    </row>
    <row r="326" spans="1:25" s="134" customFormat="1" ht="75">
      <c r="A326" s="70">
        <v>26</v>
      </c>
      <c r="B326" s="412" t="s">
        <v>64</v>
      </c>
      <c r="C326" s="271">
        <f>70000+30000+50000+25000+20000+25000+10000+35000+50000+35000</f>
        <v>350000</v>
      </c>
      <c r="D326" s="271"/>
      <c r="E326" s="421">
        <f>SUM(E315:E325)</f>
        <v>400000</v>
      </c>
      <c r="F326" s="421"/>
      <c r="G326" s="421">
        <f>SUM(G315:G325)</f>
        <v>300000</v>
      </c>
      <c r="H326" s="39"/>
      <c r="I326" s="65" t="s">
        <v>27</v>
      </c>
      <c r="J326" s="65"/>
      <c r="K326" s="65"/>
      <c r="L326" s="303"/>
      <c r="M326" s="12"/>
      <c r="N326" s="12"/>
      <c r="O326" s="12"/>
      <c r="P326" s="19">
        <f aca="true" t="shared" si="43" ref="P326:W326">SUM(P315:P325)</f>
        <v>190000</v>
      </c>
      <c r="Q326" s="19">
        <f t="shared" si="43"/>
        <v>110000</v>
      </c>
      <c r="R326" s="19">
        <f t="shared" si="43"/>
        <v>300000</v>
      </c>
      <c r="S326" s="19">
        <f t="shared" si="43"/>
        <v>17507.7</v>
      </c>
      <c r="T326" s="19">
        <f t="shared" si="43"/>
        <v>17507.7</v>
      </c>
      <c r="U326" s="19">
        <f t="shared" si="43"/>
        <v>0</v>
      </c>
      <c r="V326" s="19">
        <f t="shared" si="43"/>
        <v>43699</v>
      </c>
      <c r="W326" s="19">
        <f t="shared" si="43"/>
        <v>17507.7</v>
      </c>
      <c r="X326" s="173"/>
      <c r="Y326" s="428">
        <f t="shared" si="40"/>
        <v>0</v>
      </c>
    </row>
    <row r="327" spans="1:25" ht="75">
      <c r="A327" s="40"/>
      <c r="B327" s="63" t="s">
        <v>65</v>
      </c>
      <c r="C327" s="259"/>
      <c r="D327" s="259"/>
      <c r="E327" s="259"/>
      <c r="F327" s="259"/>
      <c r="G327" s="390">
        <v>25000</v>
      </c>
      <c r="H327" s="474" t="s">
        <v>312</v>
      </c>
      <c r="I327" s="45" t="s">
        <v>27</v>
      </c>
      <c r="J327" s="45"/>
      <c r="K327" s="45"/>
      <c r="L327" s="304">
        <v>12</v>
      </c>
      <c r="M327" s="58" t="s">
        <v>349</v>
      </c>
      <c r="N327" s="10">
        <v>6011</v>
      </c>
      <c r="O327" s="11">
        <v>2240</v>
      </c>
      <c r="P327" s="14">
        <v>25000</v>
      </c>
      <c r="Q327" s="17"/>
      <c r="R327" s="233">
        <f t="shared" si="35"/>
        <v>25000</v>
      </c>
      <c r="S327" s="22">
        <f t="shared" si="42"/>
        <v>0</v>
      </c>
      <c r="T327" s="16"/>
      <c r="U327" s="20"/>
      <c r="V327" s="205"/>
      <c r="W327" s="16"/>
      <c r="X327" s="174"/>
      <c r="Y327" s="428">
        <f t="shared" si="40"/>
        <v>0</v>
      </c>
    </row>
    <row r="328" spans="1:25" s="110" customFormat="1" ht="75">
      <c r="A328" s="40"/>
      <c r="B328" s="57" t="s">
        <v>65</v>
      </c>
      <c r="C328" s="260"/>
      <c r="D328" s="260"/>
      <c r="E328" s="260"/>
      <c r="F328" s="260"/>
      <c r="G328" s="392">
        <v>55000</v>
      </c>
      <c r="H328" s="474" t="s">
        <v>313</v>
      </c>
      <c r="I328" s="45" t="s">
        <v>27</v>
      </c>
      <c r="J328" s="45"/>
      <c r="K328" s="45"/>
      <c r="L328" s="304">
        <v>12</v>
      </c>
      <c r="M328" s="58" t="s">
        <v>349</v>
      </c>
      <c r="N328" s="4">
        <v>6011</v>
      </c>
      <c r="O328" s="11">
        <v>2240</v>
      </c>
      <c r="P328" s="14">
        <v>55000</v>
      </c>
      <c r="Q328" s="14"/>
      <c r="R328" s="233">
        <f t="shared" si="35"/>
        <v>55000</v>
      </c>
      <c r="S328" s="22">
        <f t="shared" si="42"/>
        <v>0</v>
      </c>
      <c r="T328" s="22"/>
      <c r="U328" s="163"/>
      <c r="V328" s="205"/>
      <c r="W328" s="16"/>
      <c r="X328" s="174"/>
      <c r="Y328" s="428">
        <f t="shared" si="40"/>
        <v>0</v>
      </c>
    </row>
    <row r="329" spans="1:25" s="110" customFormat="1" ht="75">
      <c r="A329" s="40"/>
      <c r="B329" s="57" t="s">
        <v>65</v>
      </c>
      <c r="C329" s="260"/>
      <c r="D329" s="260"/>
      <c r="E329" s="442">
        <v>75000</v>
      </c>
      <c r="F329" s="260"/>
      <c r="G329" s="392"/>
      <c r="H329" s="42" t="s">
        <v>467</v>
      </c>
      <c r="I329" s="45" t="s">
        <v>27</v>
      </c>
      <c r="J329" s="45"/>
      <c r="K329" s="45"/>
      <c r="L329" s="304"/>
      <c r="M329" s="58"/>
      <c r="N329" s="4"/>
      <c r="O329" s="11"/>
      <c r="P329" s="14"/>
      <c r="Q329" s="14"/>
      <c r="R329" s="233"/>
      <c r="S329" s="22"/>
      <c r="T329" s="22"/>
      <c r="U329" s="163"/>
      <c r="V329" s="205"/>
      <c r="W329" s="16"/>
      <c r="X329" s="174"/>
      <c r="Y329" s="428"/>
    </row>
    <row r="330" spans="1:25" s="110" customFormat="1" ht="75">
      <c r="A330" s="40"/>
      <c r="B330" s="57" t="s">
        <v>65</v>
      </c>
      <c r="C330" s="260"/>
      <c r="D330" s="260"/>
      <c r="E330" s="442">
        <v>10000</v>
      </c>
      <c r="F330" s="260"/>
      <c r="G330" s="398"/>
      <c r="H330" s="42" t="s">
        <v>468</v>
      </c>
      <c r="I330" s="45" t="s">
        <v>27</v>
      </c>
      <c r="J330" s="45"/>
      <c r="K330" s="45"/>
      <c r="L330" s="304"/>
      <c r="M330" s="162"/>
      <c r="N330" s="4"/>
      <c r="O330" s="343"/>
      <c r="P330" s="14"/>
      <c r="Q330" s="14"/>
      <c r="R330" s="233">
        <f t="shared" si="35"/>
        <v>0</v>
      </c>
      <c r="S330" s="22">
        <f t="shared" si="42"/>
        <v>0</v>
      </c>
      <c r="T330" s="16"/>
      <c r="U330" s="20"/>
      <c r="V330" s="205"/>
      <c r="W330" s="16"/>
      <c r="X330" s="96"/>
      <c r="Y330" s="428">
        <f t="shared" si="40"/>
        <v>0</v>
      </c>
    </row>
    <row r="331" spans="1:25" s="134" customFormat="1" ht="75">
      <c r="A331" s="70">
        <v>27</v>
      </c>
      <c r="B331" s="412" t="s">
        <v>65</v>
      </c>
      <c r="C331" s="271">
        <f>25000+55000</f>
        <v>80000</v>
      </c>
      <c r="D331" s="271"/>
      <c r="E331" s="413">
        <f>SUM(E327:E330)</f>
        <v>85000</v>
      </c>
      <c r="F331" s="271"/>
      <c r="G331" s="413">
        <f>SUM(G327:G330)</f>
        <v>80000</v>
      </c>
      <c r="H331" s="39"/>
      <c r="I331" s="65" t="s">
        <v>27</v>
      </c>
      <c r="J331" s="167"/>
      <c r="K331" s="167"/>
      <c r="L331" s="310"/>
      <c r="M331" s="144"/>
      <c r="N331" s="144"/>
      <c r="O331" s="344"/>
      <c r="P331" s="19">
        <f>SUM(P327:P330)</f>
        <v>80000</v>
      </c>
      <c r="Q331" s="19">
        <f aca="true" t="shared" si="44" ref="Q331:W331">SUM(Q327:Q330)</f>
        <v>0</v>
      </c>
      <c r="R331" s="19">
        <f t="shared" si="44"/>
        <v>80000</v>
      </c>
      <c r="S331" s="19">
        <f t="shared" si="44"/>
        <v>0</v>
      </c>
      <c r="T331" s="19">
        <f t="shared" si="44"/>
        <v>0</v>
      </c>
      <c r="U331" s="19">
        <f t="shared" si="44"/>
        <v>0</v>
      </c>
      <c r="V331" s="19">
        <f t="shared" si="44"/>
        <v>0</v>
      </c>
      <c r="W331" s="19">
        <f t="shared" si="44"/>
        <v>0</v>
      </c>
      <c r="X331" s="173"/>
      <c r="Y331" s="428">
        <f t="shared" si="40"/>
        <v>0</v>
      </c>
    </row>
    <row r="332" spans="1:25" ht="37.5">
      <c r="A332" s="44"/>
      <c r="B332" s="63" t="s">
        <v>66</v>
      </c>
      <c r="C332" s="254"/>
      <c r="D332" s="254"/>
      <c r="E332" s="254"/>
      <c r="F332" s="254"/>
      <c r="G332" s="392">
        <v>40000</v>
      </c>
      <c r="H332" s="60" t="s">
        <v>139</v>
      </c>
      <c r="I332" s="1" t="s">
        <v>77</v>
      </c>
      <c r="J332" s="1" t="s">
        <v>410</v>
      </c>
      <c r="K332" s="1"/>
      <c r="L332" s="364" t="s">
        <v>277</v>
      </c>
      <c r="M332" s="474" t="s">
        <v>276</v>
      </c>
      <c r="N332" s="4">
        <v>2030</v>
      </c>
      <c r="O332" s="11">
        <v>3210</v>
      </c>
      <c r="P332" s="17"/>
      <c r="Q332" s="17">
        <v>40000</v>
      </c>
      <c r="R332" s="233">
        <f t="shared" si="35"/>
        <v>40000</v>
      </c>
      <c r="S332" s="22">
        <f t="shared" si="42"/>
        <v>0</v>
      </c>
      <c r="T332" s="20"/>
      <c r="U332" s="20"/>
      <c r="V332" s="205"/>
      <c r="W332" s="22"/>
      <c r="X332" s="97"/>
      <c r="Y332" s="428">
        <f t="shared" si="40"/>
        <v>0</v>
      </c>
    </row>
    <row r="333" spans="1:25" ht="56.25">
      <c r="A333" s="44"/>
      <c r="B333" s="63" t="s">
        <v>66</v>
      </c>
      <c r="C333" s="254"/>
      <c r="D333" s="254"/>
      <c r="E333" s="254"/>
      <c r="F333" s="254"/>
      <c r="G333" s="392">
        <v>30000</v>
      </c>
      <c r="H333" s="60" t="s">
        <v>401</v>
      </c>
      <c r="I333" s="1" t="s">
        <v>77</v>
      </c>
      <c r="J333" s="1"/>
      <c r="K333" s="1"/>
      <c r="L333" s="4">
        <v>12</v>
      </c>
      <c r="M333" s="474" t="s">
        <v>349</v>
      </c>
      <c r="N333" s="4">
        <v>6011</v>
      </c>
      <c r="O333" s="11">
        <v>2610</v>
      </c>
      <c r="P333" s="17">
        <v>30000</v>
      </c>
      <c r="Q333" s="17"/>
      <c r="R333" s="233">
        <f t="shared" si="35"/>
        <v>30000</v>
      </c>
      <c r="S333" s="22">
        <f t="shared" si="42"/>
        <v>0</v>
      </c>
      <c r="T333" s="20"/>
      <c r="U333" s="20"/>
      <c r="V333" s="205"/>
      <c r="W333" s="163"/>
      <c r="X333" s="97"/>
      <c r="Y333" s="428">
        <f t="shared" si="40"/>
        <v>0</v>
      </c>
    </row>
    <row r="334" spans="1:25" ht="93.75">
      <c r="A334" s="44"/>
      <c r="B334" s="63" t="s">
        <v>66</v>
      </c>
      <c r="C334" s="254"/>
      <c r="D334" s="254"/>
      <c r="E334" s="254"/>
      <c r="F334" s="254"/>
      <c r="G334" s="392">
        <v>200000</v>
      </c>
      <c r="H334" s="60" t="s">
        <v>222</v>
      </c>
      <c r="I334" s="1" t="s">
        <v>77</v>
      </c>
      <c r="J334" s="1"/>
      <c r="K334" s="1"/>
      <c r="L334" s="4">
        <v>12</v>
      </c>
      <c r="M334" s="474" t="s">
        <v>349</v>
      </c>
      <c r="N334" s="36" t="s">
        <v>350</v>
      </c>
      <c r="O334" s="33">
        <v>2610</v>
      </c>
      <c r="P334" s="17">
        <v>200000</v>
      </c>
      <c r="Q334" s="17"/>
      <c r="R334" s="233">
        <f t="shared" si="35"/>
        <v>200000</v>
      </c>
      <c r="S334" s="22">
        <f t="shared" si="42"/>
        <v>0</v>
      </c>
      <c r="T334" s="20"/>
      <c r="U334" s="20"/>
      <c r="V334" s="205"/>
      <c r="W334" s="163"/>
      <c r="X334" s="97"/>
      <c r="Y334" s="428">
        <f t="shared" si="40"/>
        <v>0</v>
      </c>
    </row>
    <row r="335" spans="1:25" ht="56.25">
      <c r="A335" s="44"/>
      <c r="B335" s="63" t="s">
        <v>66</v>
      </c>
      <c r="C335" s="254"/>
      <c r="D335" s="254"/>
      <c r="E335" s="254"/>
      <c r="F335" s="254"/>
      <c r="G335" s="392">
        <v>30000</v>
      </c>
      <c r="H335" s="60" t="s">
        <v>223</v>
      </c>
      <c r="I335" s="1" t="s">
        <v>77</v>
      </c>
      <c r="J335" s="429" t="s">
        <v>400</v>
      </c>
      <c r="K335" s="1"/>
      <c r="L335" s="358" t="s">
        <v>265</v>
      </c>
      <c r="M335" s="378" t="s">
        <v>230</v>
      </c>
      <c r="N335" s="10">
        <v>1020</v>
      </c>
      <c r="O335" s="11">
        <v>2240</v>
      </c>
      <c r="P335" s="21">
        <v>30000</v>
      </c>
      <c r="Q335" s="21"/>
      <c r="R335" s="233">
        <f aca="true" t="shared" si="45" ref="R335:R398">+P335+Q335</f>
        <v>30000</v>
      </c>
      <c r="S335" s="22">
        <f t="shared" si="42"/>
        <v>0</v>
      </c>
      <c r="T335" s="20"/>
      <c r="U335" s="20"/>
      <c r="V335" s="205"/>
      <c r="W335" s="163"/>
      <c r="X335" s="97"/>
      <c r="Y335" s="428">
        <f t="shared" si="40"/>
        <v>0</v>
      </c>
    </row>
    <row r="336" spans="1:25" ht="75">
      <c r="A336" s="44"/>
      <c r="B336" s="63" t="s">
        <v>66</v>
      </c>
      <c r="C336" s="254"/>
      <c r="D336" s="254"/>
      <c r="E336" s="442"/>
      <c r="F336" s="449" t="s">
        <v>501</v>
      </c>
      <c r="G336" s="392"/>
      <c r="H336" s="60"/>
      <c r="I336" s="1" t="s">
        <v>77</v>
      </c>
      <c r="J336" s="429"/>
      <c r="K336" s="1"/>
      <c r="L336" s="358"/>
      <c r="M336" s="378"/>
      <c r="N336" s="10"/>
      <c r="O336" s="11"/>
      <c r="P336" s="21"/>
      <c r="Q336" s="21"/>
      <c r="R336" s="233"/>
      <c r="S336" s="22"/>
      <c r="T336" s="20"/>
      <c r="U336" s="20"/>
      <c r="V336" s="205"/>
      <c r="W336" s="163"/>
      <c r="X336" s="97"/>
      <c r="Y336" s="428"/>
    </row>
    <row r="337" spans="1:25" ht="37.5">
      <c r="A337" s="44"/>
      <c r="B337" s="63" t="s">
        <v>66</v>
      </c>
      <c r="C337" s="254"/>
      <c r="D337" s="254"/>
      <c r="E337" s="442"/>
      <c r="F337" s="442"/>
      <c r="G337" s="392"/>
      <c r="H337" s="60"/>
      <c r="I337" s="1" t="s">
        <v>77</v>
      </c>
      <c r="J337" s="429"/>
      <c r="K337" s="1"/>
      <c r="L337" s="358"/>
      <c r="M337" s="378"/>
      <c r="N337" s="10"/>
      <c r="O337" s="11"/>
      <c r="P337" s="21"/>
      <c r="Q337" s="21"/>
      <c r="R337" s="233"/>
      <c r="S337" s="22"/>
      <c r="T337" s="20"/>
      <c r="U337" s="20"/>
      <c r="V337" s="205"/>
      <c r="W337" s="163"/>
      <c r="X337" s="97"/>
      <c r="Y337" s="428"/>
    </row>
    <row r="338" spans="1:25" ht="37.5">
      <c r="A338" s="44"/>
      <c r="B338" s="63" t="s">
        <v>66</v>
      </c>
      <c r="C338" s="254"/>
      <c r="D338" s="254"/>
      <c r="E338" s="442"/>
      <c r="F338" s="442"/>
      <c r="G338" s="392"/>
      <c r="H338" s="60"/>
      <c r="I338" s="1" t="s">
        <v>77</v>
      </c>
      <c r="J338" s="1"/>
      <c r="K338" s="1"/>
      <c r="L338" s="4"/>
      <c r="M338" s="74"/>
      <c r="N338" s="10"/>
      <c r="O338" s="11"/>
      <c r="P338" s="21"/>
      <c r="Q338" s="21"/>
      <c r="R338" s="233">
        <f t="shared" si="45"/>
        <v>0</v>
      </c>
      <c r="S338" s="22">
        <f t="shared" si="42"/>
        <v>0</v>
      </c>
      <c r="T338" s="20"/>
      <c r="U338" s="20"/>
      <c r="V338" s="205"/>
      <c r="W338" s="163"/>
      <c r="X338" s="97"/>
      <c r="Y338" s="428">
        <f t="shared" si="40"/>
        <v>0</v>
      </c>
    </row>
    <row r="339" spans="1:25" ht="37.5">
      <c r="A339" s="44"/>
      <c r="B339" s="63" t="s">
        <v>66</v>
      </c>
      <c r="C339" s="254"/>
      <c r="D339" s="254"/>
      <c r="E339" s="442"/>
      <c r="F339" s="442"/>
      <c r="G339" s="392"/>
      <c r="H339" s="60"/>
      <c r="I339" s="1" t="s">
        <v>77</v>
      </c>
      <c r="J339" s="1"/>
      <c r="K339" s="1"/>
      <c r="L339" s="4"/>
      <c r="M339" s="74"/>
      <c r="N339" s="10"/>
      <c r="O339" s="11"/>
      <c r="P339" s="21"/>
      <c r="Q339" s="21"/>
      <c r="R339" s="233">
        <f t="shared" si="45"/>
        <v>0</v>
      </c>
      <c r="S339" s="22">
        <f t="shared" si="42"/>
        <v>0</v>
      </c>
      <c r="T339" s="20"/>
      <c r="U339" s="20"/>
      <c r="V339" s="205"/>
      <c r="W339" s="163"/>
      <c r="X339" s="97"/>
      <c r="Y339" s="428">
        <f t="shared" si="40"/>
        <v>0</v>
      </c>
    </row>
    <row r="340" spans="1:25" s="134" customFormat="1" ht="37.5">
      <c r="A340" s="70">
        <v>28</v>
      </c>
      <c r="B340" s="412" t="s">
        <v>66</v>
      </c>
      <c r="C340" s="415">
        <v>500000</v>
      </c>
      <c r="D340" s="415"/>
      <c r="E340" s="419">
        <f>SUM(E332:E339)</f>
        <v>0</v>
      </c>
      <c r="F340" s="415"/>
      <c r="G340" s="419">
        <f>SUM(G332:G339)</f>
        <v>300000</v>
      </c>
      <c r="H340" s="48"/>
      <c r="I340" s="64" t="s">
        <v>77</v>
      </c>
      <c r="J340" s="64"/>
      <c r="K340" s="64"/>
      <c r="L340" s="300"/>
      <c r="M340" s="5"/>
      <c r="N340" s="5"/>
      <c r="O340" s="52"/>
      <c r="P340" s="15">
        <f>SUM(P332:P339)</f>
        <v>260000</v>
      </c>
      <c r="Q340" s="15">
        <f aca="true" t="shared" si="46" ref="Q340:W340">SUM(Q332:Q339)</f>
        <v>40000</v>
      </c>
      <c r="R340" s="15">
        <f t="shared" si="46"/>
        <v>300000</v>
      </c>
      <c r="S340" s="15">
        <f t="shared" si="46"/>
        <v>0</v>
      </c>
      <c r="T340" s="15">
        <f t="shared" si="46"/>
        <v>0</v>
      </c>
      <c r="U340" s="15">
        <f t="shared" si="46"/>
        <v>0</v>
      </c>
      <c r="V340" s="15">
        <f t="shared" si="46"/>
        <v>0</v>
      </c>
      <c r="W340" s="15">
        <f t="shared" si="46"/>
        <v>0</v>
      </c>
      <c r="X340" s="173"/>
      <c r="Y340" s="428">
        <f t="shared" si="40"/>
        <v>0</v>
      </c>
    </row>
    <row r="341" spans="1:25" s="110" customFormat="1" ht="56.25">
      <c r="A341" s="40"/>
      <c r="B341" s="57" t="s">
        <v>70</v>
      </c>
      <c r="C341" s="260"/>
      <c r="D341" s="260"/>
      <c r="E341" s="260"/>
      <c r="F341" s="260"/>
      <c r="G341" s="398">
        <v>40000</v>
      </c>
      <c r="H341" s="75" t="s">
        <v>314</v>
      </c>
      <c r="I341" s="242" t="s">
        <v>26</v>
      </c>
      <c r="J341" s="429" t="s">
        <v>400</v>
      </c>
      <c r="K341" s="242"/>
      <c r="L341" s="364" t="s">
        <v>265</v>
      </c>
      <c r="M341" s="379" t="s">
        <v>230</v>
      </c>
      <c r="N341" s="10">
        <v>1090</v>
      </c>
      <c r="O341" s="33">
        <v>2210</v>
      </c>
      <c r="P341" s="21">
        <v>40000</v>
      </c>
      <c r="Q341" s="21"/>
      <c r="R341" s="233">
        <f t="shared" si="45"/>
        <v>40000</v>
      </c>
      <c r="S341" s="22">
        <f t="shared" si="42"/>
        <v>0</v>
      </c>
      <c r="T341" s="16"/>
      <c r="U341" s="20"/>
      <c r="V341" s="205"/>
      <c r="W341" s="16"/>
      <c r="X341" s="174"/>
      <c r="Y341" s="428">
        <f t="shared" si="40"/>
        <v>0</v>
      </c>
    </row>
    <row r="342" spans="1:25" s="110" customFormat="1" ht="56.25">
      <c r="A342" s="40"/>
      <c r="B342" s="57" t="s">
        <v>70</v>
      </c>
      <c r="C342" s="260"/>
      <c r="D342" s="260"/>
      <c r="E342" s="260"/>
      <c r="F342" s="260"/>
      <c r="G342" s="398">
        <v>25000</v>
      </c>
      <c r="H342" s="75" t="s">
        <v>315</v>
      </c>
      <c r="I342" s="242" t="s">
        <v>26</v>
      </c>
      <c r="J342" s="429" t="s">
        <v>400</v>
      </c>
      <c r="K342" s="242"/>
      <c r="L342" s="364" t="s">
        <v>265</v>
      </c>
      <c r="M342" s="379" t="s">
        <v>230</v>
      </c>
      <c r="N342" s="10">
        <v>1020</v>
      </c>
      <c r="O342" s="33">
        <v>2210</v>
      </c>
      <c r="P342" s="21">
        <v>25000</v>
      </c>
      <c r="Q342" s="21"/>
      <c r="R342" s="233">
        <f t="shared" si="45"/>
        <v>25000</v>
      </c>
      <c r="S342" s="22">
        <f t="shared" si="42"/>
        <v>0</v>
      </c>
      <c r="T342" s="16"/>
      <c r="U342" s="20"/>
      <c r="V342" s="205"/>
      <c r="W342" s="16"/>
      <c r="X342" s="174"/>
      <c r="Y342" s="428">
        <f t="shared" si="40"/>
        <v>0</v>
      </c>
    </row>
    <row r="343" spans="1:25" s="110" customFormat="1" ht="56.25">
      <c r="A343" s="40"/>
      <c r="B343" s="57" t="s">
        <v>70</v>
      </c>
      <c r="C343" s="260"/>
      <c r="D343" s="260"/>
      <c r="E343" s="260"/>
      <c r="F343" s="260"/>
      <c r="G343" s="398">
        <v>10000</v>
      </c>
      <c r="H343" s="75" t="s">
        <v>316</v>
      </c>
      <c r="I343" s="242" t="s">
        <v>26</v>
      </c>
      <c r="J343" s="429" t="s">
        <v>400</v>
      </c>
      <c r="K343" s="242"/>
      <c r="L343" s="364" t="s">
        <v>265</v>
      </c>
      <c r="M343" s="379" t="s">
        <v>230</v>
      </c>
      <c r="N343" s="10">
        <v>1020</v>
      </c>
      <c r="O343" s="33">
        <v>2210</v>
      </c>
      <c r="P343" s="21">
        <v>10000</v>
      </c>
      <c r="Q343" s="21"/>
      <c r="R343" s="233">
        <f t="shared" si="45"/>
        <v>10000</v>
      </c>
      <c r="S343" s="22">
        <f t="shared" si="42"/>
        <v>0</v>
      </c>
      <c r="T343" s="16"/>
      <c r="U343" s="20"/>
      <c r="V343" s="205"/>
      <c r="W343" s="16"/>
      <c r="X343" s="174"/>
      <c r="Y343" s="428">
        <f t="shared" si="40"/>
        <v>0</v>
      </c>
    </row>
    <row r="344" spans="1:25" s="110" customFormat="1" ht="37.5">
      <c r="A344" s="40"/>
      <c r="B344" s="57" t="s">
        <v>70</v>
      </c>
      <c r="C344" s="260"/>
      <c r="D344" s="260"/>
      <c r="E344" s="260"/>
      <c r="F344" s="260"/>
      <c r="G344" s="398">
        <v>100000</v>
      </c>
      <c r="H344" s="75" t="s">
        <v>320</v>
      </c>
      <c r="I344" s="242" t="s">
        <v>26</v>
      </c>
      <c r="J344" s="1" t="s">
        <v>410</v>
      </c>
      <c r="K344" s="242"/>
      <c r="L344" s="364" t="s">
        <v>277</v>
      </c>
      <c r="M344" s="58" t="s">
        <v>276</v>
      </c>
      <c r="N344" s="10">
        <v>2010</v>
      </c>
      <c r="O344" s="33">
        <v>2610</v>
      </c>
      <c r="P344" s="21">
        <v>100000</v>
      </c>
      <c r="Q344" s="21"/>
      <c r="R344" s="233">
        <f t="shared" si="45"/>
        <v>100000</v>
      </c>
      <c r="S344" s="22">
        <f t="shared" si="42"/>
        <v>0</v>
      </c>
      <c r="T344" s="16"/>
      <c r="U344" s="20"/>
      <c r="V344" s="205"/>
      <c r="W344" s="16"/>
      <c r="X344" s="174"/>
      <c r="Y344" s="428">
        <f t="shared" si="40"/>
        <v>0</v>
      </c>
    </row>
    <row r="345" spans="1:25" ht="37.5">
      <c r="A345" s="44"/>
      <c r="B345" s="87" t="s">
        <v>70</v>
      </c>
      <c r="C345" s="257"/>
      <c r="D345" s="257"/>
      <c r="E345" s="257"/>
      <c r="F345" s="257"/>
      <c r="G345" s="478">
        <v>50000</v>
      </c>
      <c r="H345" s="75" t="s">
        <v>393</v>
      </c>
      <c r="I345" s="242" t="s">
        <v>26</v>
      </c>
      <c r="J345" s="1" t="s">
        <v>410</v>
      </c>
      <c r="K345" s="242"/>
      <c r="L345" s="364" t="s">
        <v>277</v>
      </c>
      <c r="M345" s="474" t="s">
        <v>276</v>
      </c>
      <c r="N345" s="4">
        <v>2010</v>
      </c>
      <c r="O345" s="322">
        <v>3210</v>
      </c>
      <c r="P345" s="23"/>
      <c r="Q345" s="23">
        <v>50000</v>
      </c>
      <c r="R345" s="25">
        <f t="shared" si="45"/>
        <v>50000</v>
      </c>
      <c r="S345" s="22">
        <f t="shared" si="42"/>
        <v>0</v>
      </c>
      <c r="T345" s="22"/>
      <c r="U345" s="163"/>
      <c r="V345" s="219"/>
      <c r="W345" s="22"/>
      <c r="X345" s="187"/>
      <c r="Y345" s="428">
        <f t="shared" si="40"/>
        <v>0</v>
      </c>
    </row>
    <row r="346" spans="1:25" s="110" customFormat="1" ht="37.5">
      <c r="A346" s="40"/>
      <c r="B346" s="57" t="s">
        <v>70</v>
      </c>
      <c r="C346" s="260"/>
      <c r="D346" s="260"/>
      <c r="E346" s="260"/>
      <c r="F346" s="260"/>
      <c r="G346" s="398">
        <v>50000</v>
      </c>
      <c r="H346" s="75" t="s">
        <v>321</v>
      </c>
      <c r="I346" s="242" t="s">
        <v>26</v>
      </c>
      <c r="J346" s="1" t="s">
        <v>410</v>
      </c>
      <c r="K346" s="242"/>
      <c r="L346" s="364" t="s">
        <v>277</v>
      </c>
      <c r="M346" s="474" t="s">
        <v>276</v>
      </c>
      <c r="N346" s="10">
        <v>2010</v>
      </c>
      <c r="O346" s="33">
        <v>3210</v>
      </c>
      <c r="P346" s="21"/>
      <c r="Q346" s="21">
        <v>50000</v>
      </c>
      <c r="R346" s="233">
        <f t="shared" si="45"/>
        <v>50000</v>
      </c>
      <c r="S346" s="22">
        <f t="shared" si="42"/>
        <v>0</v>
      </c>
      <c r="T346" s="16"/>
      <c r="U346" s="20"/>
      <c r="V346" s="205"/>
      <c r="W346" s="16"/>
      <c r="X346" s="174"/>
      <c r="Y346" s="428">
        <f t="shared" si="40"/>
        <v>0</v>
      </c>
    </row>
    <row r="347" spans="1:25" s="110" customFormat="1" ht="56.25">
      <c r="A347" s="40"/>
      <c r="B347" s="57" t="s">
        <v>70</v>
      </c>
      <c r="C347" s="260"/>
      <c r="D347" s="260"/>
      <c r="E347" s="260"/>
      <c r="F347" s="260"/>
      <c r="G347" s="398">
        <v>25000</v>
      </c>
      <c r="H347" s="75" t="s">
        <v>322</v>
      </c>
      <c r="I347" s="242" t="s">
        <v>26</v>
      </c>
      <c r="J347" s="242"/>
      <c r="K347" s="242"/>
      <c r="L347" s="306">
        <v>11</v>
      </c>
      <c r="M347" s="474" t="s">
        <v>240</v>
      </c>
      <c r="N347" s="10">
        <v>5033</v>
      </c>
      <c r="O347" s="33">
        <v>2210</v>
      </c>
      <c r="P347" s="21">
        <v>25000</v>
      </c>
      <c r="Q347" s="21"/>
      <c r="R347" s="233">
        <f t="shared" si="45"/>
        <v>25000</v>
      </c>
      <c r="S347" s="22">
        <f t="shared" si="42"/>
        <v>0</v>
      </c>
      <c r="T347" s="16"/>
      <c r="U347" s="20"/>
      <c r="V347" s="205"/>
      <c r="W347" s="16"/>
      <c r="X347" s="174"/>
      <c r="Y347" s="428">
        <f t="shared" si="40"/>
        <v>0</v>
      </c>
    </row>
    <row r="348" spans="1:25" s="110" customFormat="1" ht="18.75">
      <c r="A348" s="40"/>
      <c r="B348" s="57" t="s">
        <v>70</v>
      </c>
      <c r="C348" s="260"/>
      <c r="D348" s="260"/>
      <c r="E348" s="260"/>
      <c r="F348" s="260"/>
      <c r="G348" s="398"/>
      <c r="H348" s="75"/>
      <c r="I348" s="242" t="s">
        <v>26</v>
      </c>
      <c r="J348" s="242"/>
      <c r="K348" s="242"/>
      <c r="L348" s="306"/>
      <c r="M348" s="58"/>
      <c r="N348" s="28"/>
      <c r="O348" s="33"/>
      <c r="P348" s="21"/>
      <c r="Q348" s="21"/>
      <c r="R348" s="233">
        <f t="shared" si="45"/>
        <v>0</v>
      </c>
      <c r="S348" s="22">
        <f t="shared" si="42"/>
        <v>0</v>
      </c>
      <c r="T348" s="16"/>
      <c r="U348" s="20"/>
      <c r="V348" s="205"/>
      <c r="W348" s="16"/>
      <c r="X348" s="174"/>
      <c r="Y348" s="428">
        <f t="shared" si="40"/>
        <v>0</v>
      </c>
    </row>
    <row r="349" spans="1:25" s="110" customFormat="1" ht="18.75">
      <c r="A349" s="40"/>
      <c r="B349" s="63" t="s">
        <v>70</v>
      </c>
      <c r="C349" s="254"/>
      <c r="D349" s="254"/>
      <c r="E349" s="254"/>
      <c r="F349" s="254"/>
      <c r="G349" s="398"/>
      <c r="H349" s="75"/>
      <c r="I349" s="242" t="s">
        <v>26</v>
      </c>
      <c r="J349" s="242"/>
      <c r="K349" s="242"/>
      <c r="L349" s="306"/>
      <c r="M349" s="58"/>
      <c r="N349" s="28"/>
      <c r="O349" s="33"/>
      <c r="P349" s="21"/>
      <c r="Q349" s="21"/>
      <c r="R349" s="233">
        <f t="shared" si="45"/>
        <v>0</v>
      </c>
      <c r="S349" s="22">
        <f t="shared" si="42"/>
        <v>0</v>
      </c>
      <c r="T349" s="16"/>
      <c r="U349" s="20"/>
      <c r="V349" s="205"/>
      <c r="W349" s="16"/>
      <c r="X349" s="174"/>
      <c r="Y349" s="428">
        <f t="shared" si="40"/>
        <v>0</v>
      </c>
    </row>
    <row r="350" spans="1:25" s="110" customFormat="1" ht="18.75">
      <c r="A350" s="40"/>
      <c r="B350" s="63" t="s">
        <v>70</v>
      </c>
      <c r="C350" s="254"/>
      <c r="D350" s="254"/>
      <c r="E350" s="254"/>
      <c r="F350" s="254"/>
      <c r="G350" s="398"/>
      <c r="H350" s="61"/>
      <c r="I350" s="242" t="s">
        <v>26</v>
      </c>
      <c r="J350" s="242"/>
      <c r="K350" s="242"/>
      <c r="L350" s="306"/>
      <c r="M350" s="58"/>
      <c r="N350" s="10"/>
      <c r="O350" s="33"/>
      <c r="P350" s="21"/>
      <c r="Q350" s="21"/>
      <c r="R350" s="233">
        <f t="shared" si="45"/>
        <v>0</v>
      </c>
      <c r="S350" s="22">
        <f t="shared" si="42"/>
        <v>0</v>
      </c>
      <c r="T350" s="16"/>
      <c r="U350" s="20"/>
      <c r="V350" s="205"/>
      <c r="W350" s="16"/>
      <c r="X350" s="174"/>
      <c r="Y350" s="428">
        <f t="shared" si="40"/>
        <v>0</v>
      </c>
    </row>
    <row r="351" spans="1:25" ht="18.75">
      <c r="A351" s="40"/>
      <c r="B351" s="63" t="s">
        <v>70</v>
      </c>
      <c r="C351" s="254"/>
      <c r="D351" s="254"/>
      <c r="E351" s="254"/>
      <c r="F351" s="254"/>
      <c r="G351" s="398"/>
      <c r="H351" s="61"/>
      <c r="I351" s="242" t="s">
        <v>26</v>
      </c>
      <c r="J351" s="242"/>
      <c r="K351" s="242"/>
      <c r="L351" s="306"/>
      <c r="M351" s="474"/>
      <c r="N351" s="28"/>
      <c r="O351" s="33"/>
      <c r="P351" s="17"/>
      <c r="Q351" s="84"/>
      <c r="R351" s="233">
        <f t="shared" si="45"/>
        <v>0</v>
      </c>
      <c r="S351" s="22">
        <f t="shared" si="42"/>
        <v>0</v>
      </c>
      <c r="T351" s="16"/>
      <c r="U351" s="20"/>
      <c r="V351" s="205"/>
      <c r="W351" s="16"/>
      <c r="X351" s="174"/>
      <c r="Y351" s="428">
        <f t="shared" si="40"/>
        <v>0</v>
      </c>
    </row>
    <row r="352" spans="1:25" s="110" customFormat="1" ht="18.75">
      <c r="A352" s="40"/>
      <c r="B352" s="63" t="s">
        <v>70</v>
      </c>
      <c r="C352" s="254"/>
      <c r="D352" s="254"/>
      <c r="E352" s="254"/>
      <c r="F352" s="254"/>
      <c r="G352" s="398"/>
      <c r="H352" s="61"/>
      <c r="I352" s="242" t="s">
        <v>26</v>
      </c>
      <c r="J352" s="242"/>
      <c r="K352" s="242"/>
      <c r="L352" s="306"/>
      <c r="M352" s="58"/>
      <c r="N352" s="28"/>
      <c r="O352" s="322"/>
      <c r="P352" s="21"/>
      <c r="Q352" s="85"/>
      <c r="R352" s="233">
        <f t="shared" si="45"/>
        <v>0</v>
      </c>
      <c r="S352" s="22">
        <f t="shared" si="42"/>
        <v>0</v>
      </c>
      <c r="T352" s="16"/>
      <c r="U352" s="20"/>
      <c r="V352" s="205"/>
      <c r="W352" s="16"/>
      <c r="X352" s="174"/>
      <c r="Y352" s="428">
        <f t="shared" si="40"/>
        <v>0</v>
      </c>
    </row>
    <row r="353" spans="1:25" s="110" customFormat="1" ht="18.75">
      <c r="A353" s="40"/>
      <c r="B353" s="63" t="s">
        <v>70</v>
      </c>
      <c r="C353" s="254"/>
      <c r="D353" s="254"/>
      <c r="E353" s="254"/>
      <c r="F353" s="254"/>
      <c r="G353" s="398"/>
      <c r="H353" s="61"/>
      <c r="I353" s="242" t="s">
        <v>26</v>
      </c>
      <c r="J353" s="242"/>
      <c r="K353" s="242"/>
      <c r="L353" s="306"/>
      <c r="M353" s="474"/>
      <c r="N353" s="10"/>
      <c r="O353" s="33"/>
      <c r="P353" s="21"/>
      <c r="Q353" s="21"/>
      <c r="R353" s="233">
        <f t="shared" si="45"/>
        <v>0</v>
      </c>
      <c r="S353" s="22">
        <f t="shared" si="42"/>
        <v>0</v>
      </c>
      <c r="T353" s="16"/>
      <c r="U353" s="20"/>
      <c r="V353" s="205"/>
      <c r="W353" s="16"/>
      <c r="X353" s="174"/>
      <c r="Y353" s="428">
        <f t="shared" si="40"/>
        <v>0</v>
      </c>
    </row>
    <row r="354" spans="1:25" s="134" customFormat="1" ht="18.75">
      <c r="A354" s="70">
        <v>29</v>
      </c>
      <c r="B354" s="412" t="s">
        <v>70</v>
      </c>
      <c r="C354" s="271">
        <f>40000+25000+10000+100000+50000+50000+25000</f>
        <v>300000</v>
      </c>
      <c r="D354" s="271"/>
      <c r="E354" s="384">
        <f>SUM(E341:E353)</f>
        <v>0</v>
      </c>
      <c r="F354" s="271"/>
      <c r="G354" s="384">
        <f>SUM(G341:G353)</f>
        <v>300000</v>
      </c>
      <c r="H354" s="46"/>
      <c r="I354" s="273" t="s">
        <v>26</v>
      </c>
      <c r="J354" s="273"/>
      <c r="K354" s="273"/>
      <c r="L354" s="308"/>
      <c r="M354" s="5"/>
      <c r="N354" s="5"/>
      <c r="O354" s="320"/>
      <c r="P354" s="19">
        <f>SUM(P341:P353)</f>
        <v>200000</v>
      </c>
      <c r="Q354" s="19">
        <f aca="true" t="shared" si="47" ref="Q354:W354">SUM(Q341:Q353)</f>
        <v>100000</v>
      </c>
      <c r="R354" s="19">
        <f t="shared" si="47"/>
        <v>300000</v>
      </c>
      <c r="S354" s="19">
        <f t="shared" si="47"/>
        <v>0</v>
      </c>
      <c r="T354" s="19">
        <f t="shared" si="47"/>
        <v>0</v>
      </c>
      <c r="U354" s="19">
        <f t="shared" si="47"/>
        <v>0</v>
      </c>
      <c r="V354" s="19">
        <f t="shared" si="47"/>
        <v>0</v>
      </c>
      <c r="W354" s="19">
        <f t="shared" si="47"/>
        <v>0</v>
      </c>
      <c r="X354" s="99"/>
      <c r="Y354" s="428">
        <f t="shared" si="40"/>
        <v>0</v>
      </c>
    </row>
    <row r="355" spans="1:25" s="110" customFormat="1" ht="47.25">
      <c r="A355" s="40"/>
      <c r="B355" s="63" t="s">
        <v>71</v>
      </c>
      <c r="C355" s="254"/>
      <c r="D355" s="254"/>
      <c r="E355" s="254"/>
      <c r="F355" s="254"/>
      <c r="G355" s="390">
        <v>100000</v>
      </c>
      <c r="H355" s="45" t="s">
        <v>302</v>
      </c>
      <c r="I355" s="1" t="s">
        <v>77</v>
      </c>
      <c r="J355" s="1" t="s">
        <v>236</v>
      </c>
      <c r="K355" s="1"/>
      <c r="L355" s="4">
        <v>10</v>
      </c>
      <c r="M355" s="74" t="s">
        <v>235</v>
      </c>
      <c r="N355" s="10">
        <v>4082</v>
      </c>
      <c r="O355" s="28">
        <v>2240</v>
      </c>
      <c r="P355" s="14">
        <v>100000</v>
      </c>
      <c r="Q355" s="21"/>
      <c r="R355" s="233">
        <f t="shared" si="45"/>
        <v>100000</v>
      </c>
      <c r="S355" s="22">
        <f t="shared" si="42"/>
        <v>0</v>
      </c>
      <c r="T355" s="16"/>
      <c r="U355" s="20"/>
      <c r="V355" s="205"/>
      <c r="W355" s="16"/>
      <c r="X355" s="174"/>
      <c r="Y355" s="428">
        <f t="shared" si="40"/>
        <v>0</v>
      </c>
    </row>
    <row r="356" spans="1:25" s="110" customFormat="1" ht="37.5">
      <c r="A356" s="40"/>
      <c r="B356" s="63" t="s">
        <v>71</v>
      </c>
      <c r="C356" s="254"/>
      <c r="D356" s="254"/>
      <c r="E356" s="254"/>
      <c r="F356" s="254"/>
      <c r="G356" s="390">
        <v>100000</v>
      </c>
      <c r="H356" s="45" t="s">
        <v>246</v>
      </c>
      <c r="I356" s="1" t="s">
        <v>77</v>
      </c>
      <c r="J356" s="1"/>
      <c r="K356" s="1"/>
      <c r="L356" s="4">
        <v>12</v>
      </c>
      <c r="M356" s="74" t="s">
        <v>349</v>
      </c>
      <c r="N356" s="10">
        <v>6030</v>
      </c>
      <c r="O356" s="28">
        <v>2240</v>
      </c>
      <c r="P356" s="23">
        <v>100000</v>
      </c>
      <c r="Q356" s="21"/>
      <c r="R356" s="233">
        <f t="shared" si="45"/>
        <v>100000</v>
      </c>
      <c r="S356" s="22">
        <f t="shared" si="42"/>
        <v>0</v>
      </c>
      <c r="T356" s="16"/>
      <c r="U356" s="20"/>
      <c r="V356" s="205"/>
      <c r="W356" s="16"/>
      <c r="X356" s="174"/>
      <c r="Y356" s="428">
        <f t="shared" si="40"/>
        <v>0</v>
      </c>
    </row>
    <row r="357" spans="1:25" s="110" customFormat="1" ht="56.25">
      <c r="A357" s="40"/>
      <c r="B357" s="63" t="s">
        <v>71</v>
      </c>
      <c r="C357" s="254"/>
      <c r="D357" s="254"/>
      <c r="E357" s="254"/>
      <c r="F357" s="254"/>
      <c r="G357" s="390">
        <v>40000</v>
      </c>
      <c r="H357" s="45" t="s">
        <v>405</v>
      </c>
      <c r="I357" s="1" t="s">
        <v>77</v>
      </c>
      <c r="J357" s="429" t="s">
        <v>400</v>
      </c>
      <c r="K357" s="1"/>
      <c r="L357" s="358" t="s">
        <v>265</v>
      </c>
      <c r="M357" s="378" t="s">
        <v>230</v>
      </c>
      <c r="N357" s="10">
        <v>1020</v>
      </c>
      <c r="O357" s="28" t="s">
        <v>288</v>
      </c>
      <c r="P357" s="23">
        <f>29000+11000</f>
        <v>40000</v>
      </c>
      <c r="Q357" s="21"/>
      <c r="R357" s="233">
        <f t="shared" si="45"/>
        <v>40000</v>
      </c>
      <c r="S357" s="22">
        <f t="shared" si="42"/>
        <v>0</v>
      </c>
      <c r="T357" s="16"/>
      <c r="U357" s="20"/>
      <c r="V357" s="205"/>
      <c r="W357" s="16"/>
      <c r="X357" s="174"/>
      <c r="Y357" s="428">
        <f t="shared" si="40"/>
        <v>0</v>
      </c>
    </row>
    <row r="358" spans="1:25" s="110" customFormat="1" ht="37.5">
      <c r="A358" s="40"/>
      <c r="B358" s="63" t="s">
        <v>71</v>
      </c>
      <c r="C358" s="254"/>
      <c r="D358" s="254"/>
      <c r="E358" s="254"/>
      <c r="F358" s="254"/>
      <c r="G358" s="390">
        <v>40000</v>
      </c>
      <c r="H358" s="162" t="s">
        <v>482</v>
      </c>
      <c r="I358" s="1" t="s">
        <v>77</v>
      </c>
      <c r="J358" s="1" t="s">
        <v>411</v>
      </c>
      <c r="K358" s="1"/>
      <c r="L358" s="364" t="s">
        <v>277</v>
      </c>
      <c r="M358" s="58" t="s">
        <v>276</v>
      </c>
      <c r="N358" s="10">
        <v>2010</v>
      </c>
      <c r="O358" s="28">
        <v>2610</v>
      </c>
      <c r="P358" s="23">
        <v>40000</v>
      </c>
      <c r="Q358" s="21"/>
      <c r="R358" s="233">
        <f t="shared" si="45"/>
        <v>40000</v>
      </c>
      <c r="S358" s="22">
        <f t="shared" si="42"/>
        <v>0</v>
      </c>
      <c r="T358" s="16"/>
      <c r="U358" s="20"/>
      <c r="V358" s="205"/>
      <c r="W358" s="16"/>
      <c r="X358" s="174"/>
      <c r="Y358" s="428">
        <f t="shared" si="40"/>
        <v>0</v>
      </c>
    </row>
    <row r="359" spans="1:25" s="110" customFormat="1" ht="37.5">
      <c r="A359" s="40"/>
      <c r="B359" s="63" t="s">
        <v>71</v>
      </c>
      <c r="C359" s="254"/>
      <c r="D359" s="254"/>
      <c r="E359" s="257"/>
      <c r="F359" s="442" t="s">
        <v>502</v>
      </c>
      <c r="G359" s="398"/>
      <c r="H359" s="62"/>
      <c r="I359" s="1" t="s">
        <v>77</v>
      </c>
      <c r="J359" s="1"/>
      <c r="K359" s="1"/>
      <c r="L359" s="4"/>
      <c r="M359" s="58"/>
      <c r="N359" s="10"/>
      <c r="O359" s="28"/>
      <c r="P359" s="23"/>
      <c r="Q359" s="21"/>
      <c r="R359" s="233">
        <f t="shared" si="45"/>
        <v>0</v>
      </c>
      <c r="S359" s="22">
        <f t="shared" si="42"/>
        <v>0</v>
      </c>
      <c r="T359" s="16"/>
      <c r="U359" s="20"/>
      <c r="V359" s="205"/>
      <c r="W359" s="16"/>
      <c r="X359" s="174"/>
      <c r="Y359" s="428">
        <f t="shared" si="40"/>
        <v>0</v>
      </c>
    </row>
    <row r="360" spans="1:25" s="110" customFormat="1" ht="37.5">
      <c r="A360" s="40"/>
      <c r="B360" s="63" t="s">
        <v>71</v>
      </c>
      <c r="C360" s="254"/>
      <c r="D360" s="254"/>
      <c r="E360" s="254"/>
      <c r="F360" s="254"/>
      <c r="G360" s="398"/>
      <c r="H360" s="62"/>
      <c r="I360" s="1" t="s">
        <v>77</v>
      </c>
      <c r="J360" s="1"/>
      <c r="K360" s="1"/>
      <c r="L360" s="4"/>
      <c r="M360" s="58"/>
      <c r="N360" s="10"/>
      <c r="O360" s="33"/>
      <c r="P360" s="23"/>
      <c r="Q360" s="21"/>
      <c r="R360" s="233">
        <f t="shared" si="45"/>
        <v>0</v>
      </c>
      <c r="S360" s="22">
        <f t="shared" si="42"/>
        <v>0</v>
      </c>
      <c r="T360" s="16"/>
      <c r="U360" s="20"/>
      <c r="V360" s="205"/>
      <c r="W360" s="16"/>
      <c r="X360" s="174"/>
      <c r="Y360" s="428">
        <f t="shared" si="40"/>
        <v>0</v>
      </c>
    </row>
    <row r="361" spans="1:25" s="134" customFormat="1" ht="37.5">
      <c r="A361" s="70">
        <v>30</v>
      </c>
      <c r="B361" s="412" t="s">
        <v>71</v>
      </c>
      <c r="C361" s="415">
        <f>100000+100000+220000+40000+40000</f>
        <v>500000</v>
      </c>
      <c r="D361" s="415"/>
      <c r="E361" s="384">
        <f>SUM(E355:E360)</f>
        <v>0</v>
      </c>
      <c r="F361" s="384"/>
      <c r="G361" s="384">
        <f>SUM(G355:G360)</f>
        <v>280000</v>
      </c>
      <c r="H361" s="39"/>
      <c r="I361" s="64" t="s">
        <v>77</v>
      </c>
      <c r="J361" s="64"/>
      <c r="K361" s="64"/>
      <c r="L361" s="300"/>
      <c r="M361" s="12"/>
      <c r="N361" s="12"/>
      <c r="O361" s="12"/>
      <c r="P361" s="19">
        <f>SUM(P355:P360)</f>
        <v>280000</v>
      </c>
      <c r="Q361" s="19">
        <f aca="true" t="shared" si="48" ref="Q361:W361">SUM(Q355:Q360)</f>
        <v>0</v>
      </c>
      <c r="R361" s="19">
        <f t="shared" si="48"/>
        <v>280000</v>
      </c>
      <c r="S361" s="19">
        <f t="shared" si="48"/>
        <v>0</v>
      </c>
      <c r="T361" s="19">
        <f t="shared" si="48"/>
        <v>0</v>
      </c>
      <c r="U361" s="19">
        <f t="shared" si="48"/>
        <v>0</v>
      </c>
      <c r="V361" s="19">
        <f t="shared" si="48"/>
        <v>0</v>
      </c>
      <c r="W361" s="19">
        <f t="shared" si="48"/>
        <v>0</v>
      </c>
      <c r="X361" s="173"/>
      <c r="Y361" s="428">
        <f t="shared" si="40"/>
        <v>0</v>
      </c>
    </row>
    <row r="362" spans="1:25" s="141" customFormat="1" ht="56.25">
      <c r="A362" s="67"/>
      <c r="B362" s="69" t="s">
        <v>76</v>
      </c>
      <c r="C362" s="266"/>
      <c r="D362" s="266"/>
      <c r="E362" s="266"/>
      <c r="F362" s="266"/>
      <c r="G362" s="399">
        <v>50000</v>
      </c>
      <c r="H362" s="62" t="s">
        <v>142</v>
      </c>
      <c r="I362" s="1" t="s">
        <v>77</v>
      </c>
      <c r="J362" s="1" t="s">
        <v>298</v>
      </c>
      <c r="K362" s="1"/>
      <c r="L362" s="36" t="s">
        <v>273</v>
      </c>
      <c r="M362" s="78" t="s">
        <v>274</v>
      </c>
      <c r="N362" s="369" t="s">
        <v>296</v>
      </c>
      <c r="O362" s="349" t="s">
        <v>484</v>
      </c>
      <c r="P362" s="79">
        <v>22000</v>
      </c>
      <c r="Q362" s="79">
        <v>28000</v>
      </c>
      <c r="R362" s="233">
        <f t="shared" si="45"/>
        <v>50000</v>
      </c>
      <c r="S362" s="22">
        <f t="shared" si="42"/>
        <v>0</v>
      </c>
      <c r="T362" s="211"/>
      <c r="U362" s="211"/>
      <c r="V362" s="212"/>
      <c r="W362" s="211"/>
      <c r="X362" s="179"/>
      <c r="Y362" s="428">
        <f t="shared" si="40"/>
        <v>0</v>
      </c>
    </row>
    <row r="363" spans="1:25" ht="37.5">
      <c r="A363" s="67"/>
      <c r="B363" s="69" t="s">
        <v>76</v>
      </c>
      <c r="C363" s="266"/>
      <c r="D363" s="266"/>
      <c r="E363" s="266"/>
      <c r="F363" s="266"/>
      <c r="G363" s="399">
        <v>100000</v>
      </c>
      <c r="H363" s="62" t="s">
        <v>143</v>
      </c>
      <c r="I363" s="1" t="s">
        <v>77</v>
      </c>
      <c r="J363" s="1" t="s">
        <v>410</v>
      </c>
      <c r="K363" s="1"/>
      <c r="L363" s="364" t="s">
        <v>277</v>
      </c>
      <c r="M363" s="474" t="s">
        <v>276</v>
      </c>
      <c r="N363" s="10">
        <v>2010</v>
      </c>
      <c r="O363" s="28">
        <v>3210</v>
      </c>
      <c r="P363" s="81"/>
      <c r="Q363" s="81">
        <v>100000</v>
      </c>
      <c r="R363" s="233">
        <f t="shared" si="45"/>
        <v>100000</v>
      </c>
      <c r="S363" s="22">
        <f t="shared" si="42"/>
        <v>0</v>
      </c>
      <c r="T363" s="211"/>
      <c r="U363" s="211"/>
      <c r="V363" s="212"/>
      <c r="W363" s="211"/>
      <c r="X363" s="179"/>
      <c r="Y363" s="428">
        <f t="shared" si="40"/>
        <v>0</v>
      </c>
    </row>
    <row r="364" spans="1:25" ht="37.5">
      <c r="A364" s="67"/>
      <c r="B364" s="69" t="s">
        <v>76</v>
      </c>
      <c r="C364" s="266"/>
      <c r="D364" s="266"/>
      <c r="E364" s="266"/>
      <c r="F364" s="266"/>
      <c r="G364" s="399">
        <v>100000</v>
      </c>
      <c r="H364" s="62" t="s">
        <v>144</v>
      </c>
      <c r="I364" s="1" t="s">
        <v>77</v>
      </c>
      <c r="J364" s="1" t="s">
        <v>410</v>
      </c>
      <c r="K364" s="1"/>
      <c r="L364" s="364" t="s">
        <v>277</v>
      </c>
      <c r="M364" s="474" t="s">
        <v>276</v>
      </c>
      <c r="N364" s="10">
        <v>2010</v>
      </c>
      <c r="O364" s="28">
        <v>3210</v>
      </c>
      <c r="P364" s="81"/>
      <c r="Q364" s="81">
        <v>100000</v>
      </c>
      <c r="R364" s="233">
        <f t="shared" si="45"/>
        <v>100000</v>
      </c>
      <c r="S364" s="22"/>
      <c r="T364" s="211"/>
      <c r="U364" s="211"/>
      <c r="V364" s="212"/>
      <c r="W364" s="211"/>
      <c r="X364" s="179"/>
      <c r="Y364" s="428">
        <f t="shared" si="40"/>
        <v>0</v>
      </c>
    </row>
    <row r="365" spans="1:25" ht="75">
      <c r="A365" s="67"/>
      <c r="B365" s="161" t="s">
        <v>76</v>
      </c>
      <c r="C365" s="267"/>
      <c r="D365" s="267"/>
      <c r="E365" s="267"/>
      <c r="F365" s="267"/>
      <c r="G365" s="399">
        <v>50000</v>
      </c>
      <c r="H365" s="62" t="s">
        <v>406</v>
      </c>
      <c r="I365" s="1" t="s">
        <v>77</v>
      </c>
      <c r="J365" s="1" t="s">
        <v>410</v>
      </c>
      <c r="K365" s="1"/>
      <c r="L365" s="364" t="s">
        <v>277</v>
      </c>
      <c r="M365" s="474" t="s">
        <v>276</v>
      </c>
      <c r="N365" s="4">
        <v>2010</v>
      </c>
      <c r="O365" s="322">
        <v>3210</v>
      </c>
      <c r="P365" s="23"/>
      <c r="Q365" s="23">
        <v>50000</v>
      </c>
      <c r="R365" s="233">
        <f t="shared" si="45"/>
        <v>50000</v>
      </c>
      <c r="S365" s="22"/>
      <c r="T365" s="163"/>
      <c r="U365" s="211"/>
      <c r="V365" s="212"/>
      <c r="W365" s="211"/>
      <c r="X365" s="179"/>
      <c r="Y365" s="428">
        <f t="shared" si="40"/>
        <v>0</v>
      </c>
    </row>
    <row r="366" spans="1:25" s="141" customFormat="1" ht="56.25">
      <c r="A366" s="67"/>
      <c r="B366" s="69" t="s">
        <v>76</v>
      </c>
      <c r="C366" s="266"/>
      <c r="D366" s="266"/>
      <c r="E366" s="447">
        <v>200000</v>
      </c>
      <c r="F366" s="447" t="s">
        <v>503</v>
      </c>
      <c r="G366" s="399"/>
      <c r="H366" s="42" t="s">
        <v>420</v>
      </c>
      <c r="I366" s="1" t="s">
        <v>77</v>
      </c>
      <c r="J366" s="1"/>
      <c r="K366" s="1"/>
      <c r="L366" s="4"/>
      <c r="M366" s="58"/>
      <c r="N366" s="10"/>
      <c r="O366" s="11"/>
      <c r="P366" s="21"/>
      <c r="Q366" s="21"/>
      <c r="R366" s="233">
        <f t="shared" si="45"/>
        <v>0</v>
      </c>
      <c r="S366" s="22">
        <f t="shared" si="42"/>
        <v>0</v>
      </c>
      <c r="T366" s="211"/>
      <c r="U366" s="211"/>
      <c r="V366" s="212"/>
      <c r="W366" s="211"/>
      <c r="X366" s="179"/>
      <c r="Y366" s="428">
        <f t="shared" si="40"/>
        <v>0</v>
      </c>
    </row>
    <row r="367" spans="1:25" s="145" customFormat="1" ht="37.5">
      <c r="A367" s="70">
        <v>31</v>
      </c>
      <c r="B367" s="382" t="s">
        <v>76</v>
      </c>
      <c r="C367" s="277">
        <f>50000+100000+100000+50000</f>
        <v>300000</v>
      </c>
      <c r="D367" s="277"/>
      <c r="E367" s="384">
        <f>SUM(E362:E366)</f>
        <v>200000</v>
      </c>
      <c r="F367" s="384"/>
      <c r="G367" s="384">
        <f>SUM(G362:G366)</f>
        <v>300000</v>
      </c>
      <c r="H367" s="71"/>
      <c r="I367" s="64" t="s">
        <v>77</v>
      </c>
      <c r="J367" s="64"/>
      <c r="K367" s="64"/>
      <c r="L367" s="300"/>
      <c r="M367" s="73"/>
      <c r="N367" s="73"/>
      <c r="O367" s="73"/>
      <c r="P367" s="72">
        <f aca="true" t="shared" si="49" ref="P367:W367">SUM(P362:P366)</f>
        <v>22000</v>
      </c>
      <c r="Q367" s="72">
        <f t="shared" si="49"/>
        <v>278000</v>
      </c>
      <c r="R367" s="72">
        <f t="shared" si="49"/>
        <v>300000</v>
      </c>
      <c r="S367" s="72">
        <f t="shared" si="49"/>
        <v>0</v>
      </c>
      <c r="T367" s="72">
        <f t="shared" si="49"/>
        <v>0</v>
      </c>
      <c r="U367" s="72">
        <f t="shared" si="49"/>
        <v>0</v>
      </c>
      <c r="V367" s="72">
        <f t="shared" si="49"/>
        <v>0</v>
      </c>
      <c r="W367" s="72">
        <f t="shared" si="49"/>
        <v>0</v>
      </c>
      <c r="X367" s="185"/>
      <c r="Y367" s="428">
        <f t="shared" si="40"/>
        <v>0</v>
      </c>
    </row>
    <row r="368" spans="1:25" s="145" customFormat="1" ht="37.5">
      <c r="A368" s="44"/>
      <c r="B368" s="63" t="s">
        <v>73</v>
      </c>
      <c r="C368" s="254"/>
      <c r="D368" s="254"/>
      <c r="E368" s="254"/>
      <c r="F368" s="254"/>
      <c r="G368" s="398"/>
      <c r="H368" s="107"/>
      <c r="I368" s="1" t="s">
        <v>77</v>
      </c>
      <c r="J368" s="1"/>
      <c r="K368" s="1"/>
      <c r="L368" s="4"/>
      <c r="M368" s="108"/>
      <c r="N368" s="108"/>
      <c r="O368" s="108"/>
      <c r="P368" s="25"/>
      <c r="Q368" s="25"/>
      <c r="R368" s="233">
        <f t="shared" si="45"/>
        <v>0</v>
      </c>
      <c r="S368" s="25"/>
      <c r="T368" s="25"/>
      <c r="U368" s="25"/>
      <c r="V368" s="204"/>
      <c r="W368" s="25"/>
      <c r="X368" s="186"/>
      <c r="Y368" s="428">
        <f t="shared" si="40"/>
        <v>0</v>
      </c>
    </row>
    <row r="369" spans="1:25" s="133" customFormat="1" ht="37.5">
      <c r="A369" s="44"/>
      <c r="B369" s="63" t="s">
        <v>73</v>
      </c>
      <c r="C369" s="254"/>
      <c r="D369" s="254"/>
      <c r="E369" s="254"/>
      <c r="F369" s="254"/>
      <c r="G369" s="398"/>
      <c r="H369" s="60"/>
      <c r="I369" s="1" t="s">
        <v>77</v>
      </c>
      <c r="J369" s="1"/>
      <c r="K369" s="1"/>
      <c r="L369" s="4"/>
      <c r="M369" s="74"/>
      <c r="N369" s="10"/>
      <c r="O369" s="11"/>
      <c r="P369" s="17"/>
      <c r="Q369" s="24"/>
      <c r="R369" s="233">
        <f t="shared" si="45"/>
        <v>0</v>
      </c>
      <c r="S369" s="22"/>
      <c r="T369" s="20"/>
      <c r="U369" s="20"/>
      <c r="V369" s="205"/>
      <c r="W369" s="22"/>
      <c r="X369" s="97"/>
      <c r="Y369" s="428">
        <f t="shared" si="40"/>
        <v>0</v>
      </c>
    </row>
    <row r="370" spans="1:25" s="133" customFormat="1" ht="37.5">
      <c r="A370" s="44"/>
      <c r="B370" s="63" t="s">
        <v>73</v>
      </c>
      <c r="C370" s="254"/>
      <c r="D370" s="254"/>
      <c r="E370" s="254"/>
      <c r="F370" s="254"/>
      <c r="G370" s="398"/>
      <c r="H370" s="60"/>
      <c r="I370" s="1" t="s">
        <v>77</v>
      </c>
      <c r="J370" s="1"/>
      <c r="K370" s="1"/>
      <c r="L370" s="4"/>
      <c r="M370" s="474"/>
      <c r="N370" s="10"/>
      <c r="O370" s="11"/>
      <c r="P370" s="17"/>
      <c r="Q370" s="24"/>
      <c r="R370" s="233">
        <f t="shared" si="45"/>
        <v>0</v>
      </c>
      <c r="S370" s="22"/>
      <c r="T370" s="20"/>
      <c r="U370" s="20"/>
      <c r="V370" s="205"/>
      <c r="W370" s="22"/>
      <c r="X370" s="97"/>
      <c r="Y370" s="428">
        <f aca="true" t="shared" si="50" ref="Y370:Y433">R370-G370</f>
        <v>0</v>
      </c>
    </row>
    <row r="371" spans="1:25" s="133" customFormat="1" ht="37.5">
      <c r="A371" s="44"/>
      <c r="B371" s="63" t="s">
        <v>73</v>
      </c>
      <c r="C371" s="254"/>
      <c r="D371" s="254"/>
      <c r="E371" s="254"/>
      <c r="F371" s="254"/>
      <c r="G371" s="398"/>
      <c r="H371" s="61"/>
      <c r="I371" s="1" t="s">
        <v>77</v>
      </c>
      <c r="J371" s="1"/>
      <c r="K371" s="1"/>
      <c r="L371" s="4"/>
      <c r="M371" s="474"/>
      <c r="N371" s="10"/>
      <c r="O371" s="11"/>
      <c r="P371" s="17"/>
      <c r="Q371" s="17"/>
      <c r="R371" s="233">
        <f t="shared" si="45"/>
        <v>0</v>
      </c>
      <c r="S371" s="22"/>
      <c r="T371" s="22"/>
      <c r="U371" s="163"/>
      <c r="V371" s="204"/>
      <c r="W371" s="16"/>
      <c r="X371" s="97"/>
      <c r="Y371" s="428">
        <f t="shared" si="50"/>
        <v>0</v>
      </c>
    </row>
    <row r="372" spans="1:25" s="134" customFormat="1" ht="37.5">
      <c r="A372" s="70">
        <v>32</v>
      </c>
      <c r="B372" s="412" t="s">
        <v>73</v>
      </c>
      <c r="C372" s="415"/>
      <c r="D372" s="415"/>
      <c r="E372" s="415"/>
      <c r="F372" s="415"/>
      <c r="G372" s="415"/>
      <c r="H372" s="39"/>
      <c r="I372" s="64" t="s">
        <v>77</v>
      </c>
      <c r="J372" s="64"/>
      <c r="K372" s="64"/>
      <c r="L372" s="300"/>
      <c r="M372" s="12"/>
      <c r="N372" s="12"/>
      <c r="O372" s="12"/>
      <c r="P372" s="15">
        <f>SUM(P368:P371)</f>
        <v>0</v>
      </c>
      <c r="Q372" s="15">
        <f aca="true" t="shared" si="51" ref="Q372:W372">SUM(Q368:Q371)</f>
        <v>0</v>
      </c>
      <c r="R372" s="15">
        <f t="shared" si="51"/>
        <v>0</v>
      </c>
      <c r="S372" s="15">
        <f t="shared" si="51"/>
        <v>0</v>
      </c>
      <c r="T372" s="15">
        <f t="shared" si="51"/>
        <v>0</v>
      </c>
      <c r="U372" s="15">
        <f t="shared" si="51"/>
        <v>0</v>
      </c>
      <c r="V372" s="15">
        <f t="shared" si="51"/>
        <v>0</v>
      </c>
      <c r="W372" s="15">
        <f t="shared" si="51"/>
        <v>0</v>
      </c>
      <c r="X372" s="173"/>
      <c r="Y372" s="428">
        <f t="shared" si="50"/>
        <v>0</v>
      </c>
    </row>
    <row r="373" spans="1:25" s="133" customFormat="1" ht="56.25">
      <c r="A373" s="49"/>
      <c r="B373" s="87" t="s">
        <v>0</v>
      </c>
      <c r="C373" s="254"/>
      <c r="D373" s="254"/>
      <c r="E373" s="254"/>
      <c r="F373" s="254"/>
      <c r="G373" s="392">
        <v>40000</v>
      </c>
      <c r="H373" s="60" t="s">
        <v>184</v>
      </c>
      <c r="I373" s="1" t="s">
        <v>77</v>
      </c>
      <c r="J373" s="429" t="s">
        <v>400</v>
      </c>
      <c r="K373" s="1"/>
      <c r="L373" s="358" t="s">
        <v>265</v>
      </c>
      <c r="M373" s="169" t="s">
        <v>230</v>
      </c>
      <c r="N373" s="10">
        <v>1020</v>
      </c>
      <c r="O373" s="11">
        <v>2240</v>
      </c>
      <c r="P373" s="440">
        <v>40000</v>
      </c>
      <c r="Q373" s="24"/>
      <c r="R373" s="233">
        <f t="shared" si="45"/>
        <v>40000</v>
      </c>
      <c r="S373" s="22"/>
      <c r="T373" s="20"/>
      <c r="U373" s="20"/>
      <c r="V373" s="205"/>
      <c r="W373" s="22"/>
      <c r="X373" s="97"/>
      <c r="Y373" s="428">
        <f t="shared" si="50"/>
        <v>0</v>
      </c>
    </row>
    <row r="374" spans="1:25" s="133" customFormat="1" ht="56.25">
      <c r="A374" s="49"/>
      <c r="B374" s="87" t="s">
        <v>0</v>
      </c>
      <c r="C374" s="254"/>
      <c r="D374" s="254"/>
      <c r="E374" s="254"/>
      <c r="F374" s="254"/>
      <c r="G374" s="392">
        <v>6000</v>
      </c>
      <c r="H374" s="60" t="s">
        <v>182</v>
      </c>
      <c r="I374" s="1" t="s">
        <v>77</v>
      </c>
      <c r="J374" s="429" t="s">
        <v>400</v>
      </c>
      <c r="K374" s="1"/>
      <c r="L374" s="358" t="s">
        <v>265</v>
      </c>
      <c r="M374" s="169" t="s">
        <v>230</v>
      </c>
      <c r="N374" s="10">
        <v>1020</v>
      </c>
      <c r="O374" s="11">
        <v>2210</v>
      </c>
      <c r="P374" s="440">
        <v>6000</v>
      </c>
      <c r="Q374" s="24"/>
      <c r="R374" s="233">
        <f t="shared" si="45"/>
        <v>6000</v>
      </c>
      <c r="S374" s="22"/>
      <c r="T374" s="20"/>
      <c r="U374" s="20"/>
      <c r="V374" s="205"/>
      <c r="W374" s="22"/>
      <c r="X374" s="97"/>
      <c r="Y374" s="428">
        <f t="shared" si="50"/>
        <v>0</v>
      </c>
    </row>
    <row r="375" spans="1:25" s="133" customFormat="1" ht="56.25">
      <c r="A375" s="49"/>
      <c r="B375" s="87" t="s">
        <v>0</v>
      </c>
      <c r="C375" s="254"/>
      <c r="D375" s="254"/>
      <c r="E375" s="254"/>
      <c r="F375" s="254"/>
      <c r="G375" s="392">
        <v>16000</v>
      </c>
      <c r="H375" s="60" t="s">
        <v>183</v>
      </c>
      <c r="I375" s="1" t="s">
        <v>77</v>
      </c>
      <c r="J375" s="429" t="s">
        <v>400</v>
      </c>
      <c r="K375" s="1"/>
      <c r="L375" s="358" t="s">
        <v>265</v>
      </c>
      <c r="M375" s="169" t="s">
        <v>230</v>
      </c>
      <c r="N375" s="10">
        <v>1020</v>
      </c>
      <c r="O375" s="11">
        <v>2240</v>
      </c>
      <c r="P375" s="440">
        <v>16000</v>
      </c>
      <c r="Q375" s="24"/>
      <c r="R375" s="233">
        <f t="shared" si="45"/>
        <v>16000</v>
      </c>
      <c r="S375" s="22"/>
      <c r="T375" s="20"/>
      <c r="U375" s="20"/>
      <c r="V375" s="205"/>
      <c r="W375" s="22"/>
      <c r="X375" s="97"/>
      <c r="Y375" s="428">
        <f t="shared" si="50"/>
        <v>0</v>
      </c>
    </row>
    <row r="376" spans="1:25" s="133" customFormat="1" ht="56.25">
      <c r="A376" s="49"/>
      <c r="B376" s="87" t="s">
        <v>0</v>
      </c>
      <c r="C376" s="254"/>
      <c r="D376" s="254"/>
      <c r="E376" s="254"/>
      <c r="F376" s="254"/>
      <c r="G376" s="392">
        <v>26000</v>
      </c>
      <c r="H376" s="60" t="s">
        <v>187</v>
      </c>
      <c r="I376" s="1" t="s">
        <v>77</v>
      </c>
      <c r="J376" s="429" t="s">
        <v>400</v>
      </c>
      <c r="K376" s="1"/>
      <c r="L376" s="358" t="s">
        <v>265</v>
      </c>
      <c r="M376" s="169" t="s">
        <v>230</v>
      </c>
      <c r="N376" s="10">
        <v>1020</v>
      </c>
      <c r="O376" s="11">
        <v>2240</v>
      </c>
      <c r="P376" s="440">
        <v>26000</v>
      </c>
      <c r="Q376" s="24"/>
      <c r="R376" s="233">
        <f t="shared" si="45"/>
        <v>26000</v>
      </c>
      <c r="S376" s="22"/>
      <c r="T376" s="20"/>
      <c r="U376" s="20"/>
      <c r="V376" s="205"/>
      <c r="W376" s="22"/>
      <c r="X376" s="97"/>
      <c r="Y376" s="428">
        <f t="shared" si="50"/>
        <v>0</v>
      </c>
    </row>
    <row r="377" spans="1:25" s="160" customFormat="1" ht="56.25">
      <c r="A377" s="44"/>
      <c r="B377" s="87" t="s">
        <v>0</v>
      </c>
      <c r="C377" s="257"/>
      <c r="D377" s="257"/>
      <c r="E377" s="257"/>
      <c r="F377" s="257"/>
      <c r="G377" s="394">
        <v>32000</v>
      </c>
      <c r="H377" s="76" t="s">
        <v>181</v>
      </c>
      <c r="I377" s="1" t="s">
        <v>77</v>
      </c>
      <c r="J377" s="429" t="s">
        <v>400</v>
      </c>
      <c r="K377" s="1"/>
      <c r="L377" s="358" t="s">
        <v>265</v>
      </c>
      <c r="M377" s="169" t="s">
        <v>230</v>
      </c>
      <c r="N377" s="4">
        <v>1010</v>
      </c>
      <c r="O377" s="33">
        <v>3110</v>
      </c>
      <c r="P377" s="14"/>
      <c r="Q377" s="14">
        <v>32000</v>
      </c>
      <c r="R377" s="233">
        <f t="shared" si="45"/>
        <v>32000</v>
      </c>
      <c r="S377" s="22">
        <f aca="true" t="shared" si="52" ref="S377:S414">T377+U377</f>
        <v>0</v>
      </c>
      <c r="T377" s="163"/>
      <c r="U377" s="163"/>
      <c r="V377" s="219"/>
      <c r="W377" s="239"/>
      <c r="X377" s="240"/>
      <c r="Y377" s="428">
        <f t="shared" si="50"/>
        <v>0</v>
      </c>
    </row>
    <row r="378" spans="1:25" s="133" customFormat="1" ht="56.25">
      <c r="A378" s="44"/>
      <c r="B378" s="87" t="s">
        <v>0</v>
      </c>
      <c r="C378" s="257"/>
      <c r="D378" s="257"/>
      <c r="E378" s="257"/>
      <c r="F378" s="257"/>
      <c r="G378" s="392">
        <v>150000</v>
      </c>
      <c r="H378" s="76" t="s">
        <v>186</v>
      </c>
      <c r="I378" s="1" t="s">
        <v>77</v>
      </c>
      <c r="J378" s="429" t="s">
        <v>400</v>
      </c>
      <c r="K378" s="1"/>
      <c r="L378" s="358" t="s">
        <v>265</v>
      </c>
      <c r="M378" s="169" t="s">
        <v>230</v>
      </c>
      <c r="N378" s="4">
        <v>1010</v>
      </c>
      <c r="O378" s="33">
        <v>2240</v>
      </c>
      <c r="P378" s="14">
        <v>150000</v>
      </c>
      <c r="Q378" s="14"/>
      <c r="R378" s="233">
        <f t="shared" si="45"/>
        <v>150000</v>
      </c>
      <c r="S378" s="22"/>
      <c r="T378" s="163"/>
      <c r="U378" s="163"/>
      <c r="V378" s="204"/>
      <c r="W378" s="22"/>
      <c r="X378" s="97"/>
      <c r="Y378" s="428">
        <f t="shared" si="50"/>
        <v>0</v>
      </c>
    </row>
    <row r="379" spans="1:25" s="160" customFormat="1" ht="37.5">
      <c r="A379" s="44"/>
      <c r="B379" s="87" t="s">
        <v>0</v>
      </c>
      <c r="C379" s="257"/>
      <c r="D379" s="257"/>
      <c r="E379" s="257"/>
      <c r="F379" s="257"/>
      <c r="G379" s="392">
        <v>30000</v>
      </c>
      <c r="H379" s="76" t="s">
        <v>185</v>
      </c>
      <c r="I379" s="1" t="s">
        <v>77</v>
      </c>
      <c r="J379" s="1" t="s">
        <v>410</v>
      </c>
      <c r="K379" s="1"/>
      <c r="L379" s="364" t="s">
        <v>277</v>
      </c>
      <c r="M379" s="474" t="s">
        <v>276</v>
      </c>
      <c r="N379" s="4">
        <v>2030</v>
      </c>
      <c r="O379" s="33">
        <v>3210</v>
      </c>
      <c r="P379" s="14"/>
      <c r="Q379" s="14">
        <v>30000</v>
      </c>
      <c r="R379" s="233">
        <f t="shared" si="45"/>
        <v>30000</v>
      </c>
      <c r="S379" s="22">
        <f t="shared" si="52"/>
        <v>0</v>
      </c>
      <c r="T379" s="163"/>
      <c r="U379" s="220"/>
      <c r="V379" s="221"/>
      <c r="W379" s="222"/>
      <c r="X379" s="188"/>
      <c r="Y379" s="428">
        <f t="shared" si="50"/>
        <v>0</v>
      </c>
    </row>
    <row r="380" spans="1:25" s="133" customFormat="1" ht="56.25">
      <c r="A380" s="49"/>
      <c r="B380" s="63" t="s">
        <v>0</v>
      </c>
      <c r="C380" s="254"/>
      <c r="D380" s="254"/>
      <c r="E380" s="257"/>
      <c r="F380" s="442" t="s">
        <v>504</v>
      </c>
      <c r="G380" s="392"/>
      <c r="H380" s="76"/>
      <c r="I380" s="1" t="s">
        <v>77</v>
      </c>
      <c r="J380" s="1"/>
      <c r="K380" s="1"/>
      <c r="L380" s="4"/>
      <c r="M380" s="474"/>
      <c r="N380" s="10"/>
      <c r="O380" s="11"/>
      <c r="P380" s="17"/>
      <c r="Q380" s="24"/>
      <c r="R380" s="233">
        <f t="shared" si="45"/>
        <v>0</v>
      </c>
      <c r="S380" s="22">
        <f t="shared" si="52"/>
        <v>0</v>
      </c>
      <c r="T380" s="20"/>
      <c r="U380" s="20"/>
      <c r="V380" s="205"/>
      <c r="W380" s="22"/>
      <c r="X380" s="97"/>
      <c r="Y380" s="428">
        <f t="shared" si="50"/>
        <v>0</v>
      </c>
    </row>
    <row r="381" spans="1:25" s="133" customFormat="1" ht="37.5">
      <c r="A381" s="49"/>
      <c r="B381" s="63" t="s">
        <v>0</v>
      </c>
      <c r="C381" s="254"/>
      <c r="D381" s="254"/>
      <c r="E381" s="257"/>
      <c r="F381" s="257"/>
      <c r="G381" s="392"/>
      <c r="H381" s="76"/>
      <c r="I381" s="1" t="s">
        <v>77</v>
      </c>
      <c r="J381" s="1"/>
      <c r="K381" s="1"/>
      <c r="L381" s="4"/>
      <c r="M381" s="474"/>
      <c r="N381" s="10"/>
      <c r="O381" s="11"/>
      <c r="P381" s="17"/>
      <c r="Q381" s="24"/>
      <c r="R381" s="233">
        <f t="shared" si="45"/>
        <v>0</v>
      </c>
      <c r="S381" s="22">
        <f>T381+U381</f>
        <v>0</v>
      </c>
      <c r="T381" s="20"/>
      <c r="U381" s="20"/>
      <c r="V381" s="205"/>
      <c r="W381" s="22"/>
      <c r="X381" s="97"/>
      <c r="Y381" s="428">
        <f t="shared" si="50"/>
        <v>0</v>
      </c>
    </row>
    <row r="382" spans="1:25" s="133" customFormat="1" ht="37.5">
      <c r="A382" s="49"/>
      <c r="B382" s="63" t="s">
        <v>0</v>
      </c>
      <c r="C382" s="254"/>
      <c r="D382" s="254"/>
      <c r="E382" s="257"/>
      <c r="F382" s="257"/>
      <c r="G382" s="392"/>
      <c r="H382" s="60"/>
      <c r="I382" s="1" t="s">
        <v>77</v>
      </c>
      <c r="J382" s="1"/>
      <c r="K382" s="1"/>
      <c r="L382" s="4"/>
      <c r="M382" s="474"/>
      <c r="N382" s="10"/>
      <c r="O382" s="11"/>
      <c r="P382" s="17"/>
      <c r="Q382" s="24"/>
      <c r="R382" s="233">
        <f t="shared" si="45"/>
        <v>0</v>
      </c>
      <c r="S382" s="22">
        <f t="shared" si="52"/>
        <v>0</v>
      </c>
      <c r="T382" s="20"/>
      <c r="U382" s="20"/>
      <c r="V382" s="205"/>
      <c r="W382" s="22"/>
      <c r="X382" s="97"/>
      <c r="Y382" s="428">
        <f t="shared" si="50"/>
        <v>0</v>
      </c>
    </row>
    <row r="383" spans="1:25" s="134" customFormat="1" ht="37.5">
      <c r="A383" s="70">
        <v>33</v>
      </c>
      <c r="B383" s="412" t="s">
        <v>0</v>
      </c>
      <c r="C383" s="415">
        <v>566000</v>
      </c>
      <c r="D383" s="415"/>
      <c r="E383" s="384">
        <f>SUM(E373:E382)</f>
        <v>0</v>
      </c>
      <c r="F383" s="384"/>
      <c r="G383" s="384">
        <f>SUM(G373:G382)</f>
        <v>300000</v>
      </c>
      <c r="H383" s="48"/>
      <c r="I383" s="166" t="s">
        <v>77</v>
      </c>
      <c r="J383" s="64"/>
      <c r="K383" s="64"/>
      <c r="L383" s="300"/>
      <c r="M383" s="5"/>
      <c r="N383" s="5"/>
      <c r="O383" s="52"/>
      <c r="P383" s="18">
        <f aca="true" t="shared" si="53" ref="P383:W383">SUM(P373:P382)</f>
        <v>238000</v>
      </c>
      <c r="Q383" s="18">
        <f t="shared" si="53"/>
        <v>62000</v>
      </c>
      <c r="R383" s="18">
        <f t="shared" si="53"/>
        <v>300000</v>
      </c>
      <c r="S383" s="18">
        <f t="shared" si="53"/>
        <v>0</v>
      </c>
      <c r="T383" s="18">
        <f t="shared" si="53"/>
        <v>0</v>
      </c>
      <c r="U383" s="18">
        <f t="shared" si="53"/>
        <v>0</v>
      </c>
      <c r="V383" s="18">
        <f t="shared" si="53"/>
        <v>0</v>
      </c>
      <c r="W383" s="18">
        <f t="shared" si="53"/>
        <v>0</v>
      </c>
      <c r="X383" s="98"/>
      <c r="Y383" s="428">
        <f t="shared" si="50"/>
        <v>0</v>
      </c>
    </row>
    <row r="384" spans="1:25" ht="37.5">
      <c r="A384" s="40"/>
      <c r="B384" s="63" t="s">
        <v>5</v>
      </c>
      <c r="C384" s="254"/>
      <c r="D384" s="254"/>
      <c r="E384" s="254"/>
      <c r="F384" s="254"/>
      <c r="G384" s="398"/>
      <c r="H384" s="60"/>
      <c r="I384" s="94" t="s">
        <v>25</v>
      </c>
      <c r="J384" s="1"/>
      <c r="K384" s="1"/>
      <c r="L384" s="4"/>
      <c r="M384" s="8"/>
      <c r="N384" s="10"/>
      <c r="O384" s="28"/>
      <c r="P384" s="17"/>
      <c r="Q384" s="17"/>
      <c r="R384" s="233">
        <f t="shared" si="45"/>
        <v>0</v>
      </c>
      <c r="S384" s="22">
        <f t="shared" si="52"/>
        <v>0</v>
      </c>
      <c r="T384" s="16"/>
      <c r="U384" s="20"/>
      <c r="V384" s="205"/>
      <c r="W384" s="16"/>
      <c r="X384" s="174"/>
      <c r="Y384" s="428">
        <f t="shared" si="50"/>
        <v>0</v>
      </c>
    </row>
    <row r="385" spans="1:25" ht="37.5">
      <c r="A385" s="40"/>
      <c r="B385" s="63" t="s">
        <v>5</v>
      </c>
      <c r="C385" s="254"/>
      <c r="D385" s="254"/>
      <c r="E385" s="254"/>
      <c r="F385" s="254"/>
      <c r="G385" s="398"/>
      <c r="H385" s="60"/>
      <c r="I385" s="94" t="s">
        <v>25</v>
      </c>
      <c r="J385" s="1"/>
      <c r="K385" s="1"/>
      <c r="L385" s="4"/>
      <c r="M385" s="74"/>
      <c r="N385" s="10"/>
      <c r="O385" s="345"/>
      <c r="P385" s="17"/>
      <c r="Q385" s="17"/>
      <c r="R385" s="233">
        <f t="shared" si="45"/>
        <v>0</v>
      </c>
      <c r="S385" s="22">
        <f t="shared" si="52"/>
        <v>0</v>
      </c>
      <c r="T385" s="16"/>
      <c r="U385" s="20"/>
      <c r="V385" s="205"/>
      <c r="W385" s="16"/>
      <c r="X385" s="174"/>
      <c r="Y385" s="428">
        <f t="shared" si="50"/>
        <v>0</v>
      </c>
    </row>
    <row r="386" spans="1:25" ht="37.5">
      <c r="A386" s="40"/>
      <c r="B386" s="63" t="s">
        <v>5</v>
      </c>
      <c r="C386" s="254"/>
      <c r="D386" s="254"/>
      <c r="E386" s="254"/>
      <c r="F386" s="254"/>
      <c r="G386" s="398"/>
      <c r="H386" s="60"/>
      <c r="I386" s="94" t="s">
        <v>25</v>
      </c>
      <c r="J386" s="1"/>
      <c r="K386" s="1"/>
      <c r="L386" s="4"/>
      <c r="M386" s="474"/>
      <c r="N386" s="10"/>
      <c r="O386" s="28"/>
      <c r="P386" s="17"/>
      <c r="Q386" s="17"/>
      <c r="R386" s="233">
        <f t="shared" si="45"/>
        <v>0</v>
      </c>
      <c r="S386" s="22">
        <f t="shared" si="52"/>
        <v>0</v>
      </c>
      <c r="T386" s="16"/>
      <c r="U386" s="20"/>
      <c r="V386" s="205"/>
      <c r="W386" s="16"/>
      <c r="X386" s="96"/>
      <c r="Y386" s="428">
        <f t="shared" si="50"/>
        <v>0</v>
      </c>
    </row>
    <row r="387" spans="1:25" ht="37.5">
      <c r="A387" s="40"/>
      <c r="B387" s="63" t="s">
        <v>5</v>
      </c>
      <c r="C387" s="254"/>
      <c r="D387" s="254"/>
      <c r="E387" s="254"/>
      <c r="F387" s="254"/>
      <c r="G387" s="398"/>
      <c r="H387" s="60"/>
      <c r="I387" s="94" t="s">
        <v>25</v>
      </c>
      <c r="J387" s="1"/>
      <c r="K387" s="1"/>
      <c r="L387" s="4"/>
      <c r="M387" s="474"/>
      <c r="N387" s="10"/>
      <c r="O387" s="322"/>
      <c r="P387" s="14"/>
      <c r="Q387" s="14"/>
      <c r="R387" s="233">
        <f t="shared" si="45"/>
        <v>0</v>
      </c>
      <c r="S387" s="22">
        <f t="shared" si="52"/>
        <v>0</v>
      </c>
      <c r="T387" s="16"/>
      <c r="U387" s="20"/>
      <c r="V387" s="205"/>
      <c r="W387" s="16"/>
      <c r="X387" s="174"/>
      <c r="Y387" s="428">
        <f t="shared" si="50"/>
        <v>0</v>
      </c>
    </row>
    <row r="388" spans="1:25" ht="37.5">
      <c r="A388" s="40"/>
      <c r="B388" s="63" t="s">
        <v>5</v>
      </c>
      <c r="C388" s="254"/>
      <c r="D388" s="254"/>
      <c r="E388" s="254"/>
      <c r="F388" s="254"/>
      <c r="G388" s="398"/>
      <c r="H388" s="76"/>
      <c r="I388" s="94" t="s">
        <v>25</v>
      </c>
      <c r="J388" s="1"/>
      <c r="K388" s="1"/>
      <c r="L388" s="4"/>
      <c r="M388" s="474"/>
      <c r="N388" s="10"/>
      <c r="O388" s="28"/>
      <c r="P388" s="17"/>
      <c r="Q388" s="17"/>
      <c r="R388" s="233">
        <f t="shared" si="45"/>
        <v>0</v>
      </c>
      <c r="S388" s="22">
        <f t="shared" si="52"/>
        <v>0</v>
      </c>
      <c r="T388" s="20"/>
      <c r="U388" s="241"/>
      <c r="V388" s="205"/>
      <c r="W388" s="16"/>
      <c r="X388" s="174"/>
      <c r="Y388" s="428">
        <f t="shared" si="50"/>
        <v>0</v>
      </c>
    </row>
    <row r="389" spans="1:25" ht="37.5">
      <c r="A389" s="40"/>
      <c r="B389" s="63" t="s">
        <v>5</v>
      </c>
      <c r="C389" s="254"/>
      <c r="D389" s="254"/>
      <c r="E389" s="254"/>
      <c r="F389" s="254"/>
      <c r="G389" s="398"/>
      <c r="H389" s="76"/>
      <c r="I389" s="94" t="s">
        <v>25</v>
      </c>
      <c r="J389" s="1"/>
      <c r="K389" s="1"/>
      <c r="L389" s="4"/>
      <c r="M389" s="474"/>
      <c r="N389" s="10"/>
      <c r="O389" s="28"/>
      <c r="P389" s="17"/>
      <c r="Q389" s="17"/>
      <c r="R389" s="233">
        <f t="shared" si="45"/>
        <v>0</v>
      </c>
      <c r="S389" s="22">
        <f t="shared" si="52"/>
        <v>0</v>
      </c>
      <c r="T389" s="16"/>
      <c r="U389" s="20"/>
      <c r="V389" s="205"/>
      <c r="W389" s="16"/>
      <c r="X389" s="174"/>
      <c r="Y389" s="428">
        <f t="shared" si="50"/>
        <v>0</v>
      </c>
    </row>
    <row r="390" spans="1:25" ht="37.5">
      <c r="A390" s="40"/>
      <c r="B390" s="63" t="s">
        <v>5</v>
      </c>
      <c r="C390" s="254"/>
      <c r="D390" s="254"/>
      <c r="E390" s="254"/>
      <c r="F390" s="254"/>
      <c r="G390" s="398"/>
      <c r="H390" s="60"/>
      <c r="I390" s="94" t="s">
        <v>25</v>
      </c>
      <c r="J390" s="1"/>
      <c r="K390" s="1"/>
      <c r="L390" s="4"/>
      <c r="M390" s="474"/>
      <c r="N390" s="337"/>
      <c r="O390" s="28"/>
      <c r="P390" s="17"/>
      <c r="Q390" s="17"/>
      <c r="R390" s="233">
        <f t="shared" si="45"/>
        <v>0</v>
      </c>
      <c r="S390" s="22">
        <f t="shared" si="52"/>
        <v>0</v>
      </c>
      <c r="T390" s="16"/>
      <c r="U390" s="20"/>
      <c r="V390" s="205"/>
      <c r="W390" s="16"/>
      <c r="X390" s="174"/>
      <c r="Y390" s="428">
        <f t="shared" si="50"/>
        <v>0</v>
      </c>
    </row>
    <row r="391" spans="1:25" ht="37.5">
      <c r="A391" s="40"/>
      <c r="B391" s="63" t="s">
        <v>5</v>
      </c>
      <c r="C391" s="254"/>
      <c r="D391" s="254"/>
      <c r="E391" s="254"/>
      <c r="F391" s="254"/>
      <c r="G391" s="398"/>
      <c r="H391" s="60"/>
      <c r="I391" s="94" t="s">
        <v>25</v>
      </c>
      <c r="J391" s="1"/>
      <c r="K391" s="1"/>
      <c r="L391" s="4"/>
      <c r="M391" s="474"/>
      <c r="N391" s="337"/>
      <c r="O391" s="28"/>
      <c r="P391" s="17"/>
      <c r="Q391" s="17"/>
      <c r="R391" s="233">
        <f t="shared" si="45"/>
        <v>0</v>
      </c>
      <c r="S391" s="22">
        <f t="shared" si="52"/>
        <v>0</v>
      </c>
      <c r="T391" s="16"/>
      <c r="U391" s="20"/>
      <c r="V391" s="205"/>
      <c r="W391" s="16"/>
      <c r="X391" s="174"/>
      <c r="Y391" s="428">
        <f t="shared" si="50"/>
        <v>0</v>
      </c>
    </row>
    <row r="392" spans="1:25" ht="37.5">
      <c r="A392" s="40"/>
      <c r="B392" s="63" t="s">
        <v>5</v>
      </c>
      <c r="C392" s="254"/>
      <c r="D392" s="254"/>
      <c r="E392" s="254"/>
      <c r="F392" s="254"/>
      <c r="G392" s="398"/>
      <c r="H392" s="60"/>
      <c r="I392" s="94" t="s">
        <v>25</v>
      </c>
      <c r="J392" s="1"/>
      <c r="K392" s="1"/>
      <c r="L392" s="4"/>
      <c r="M392" s="474"/>
      <c r="N392" s="337"/>
      <c r="O392" s="28"/>
      <c r="P392" s="17"/>
      <c r="Q392" s="17"/>
      <c r="R392" s="233">
        <f t="shared" si="45"/>
        <v>0</v>
      </c>
      <c r="S392" s="22">
        <f t="shared" si="52"/>
        <v>0</v>
      </c>
      <c r="T392" s="16"/>
      <c r="U392" s="20"/>
      <c r="V392" s="205"/>
      <c r="W392" s="16"/>
      <c r="X392" s="96"/>
      <c r="Y392" s="428">
        <f t="shared" si="50"/>
        <v>0</v>
      </c>
    </row>
    <row r="393" spans="1:25" ht="37.5">
      <c r="A393" s="40"/>
      <c r="B393" s="63" t="s">
        <v>5</v>
      </c>
      <c r="C393" s="254"/>
      <c r="D393" s="254"/>
      <c r="E393" s="254"/>
      <c r="F393" s="254"/>
      <c r="G393" s="398"/>
      <c r="H393" s="60"/>
      <c r="I393" s="94" t="s">
        <v>25</v>
      </c>
      <c r="J393" s="1"/>
      <c r="K393" s="1"/>
      <c r="L393" s="4"/>
      <c r="M393" s="8"/>
      <c r="N393" s="10"/>
      <c r="O393" s="28"/>
      <c r="P393" s="17"/>
      <c r="Q393" s="17"/>
      <c r="R393" s="233">
        <f t="shared" si="45"/>
        <v>0</v>
      </c>
      <c r="S393" s="22">
        <f t="shared" si="52"/>
        <v>0</v>
      </c>
      <c r="T393" s="16"/>
      <c r="U393" s="20"/>
      <c r="V393" s="205"/>
      <c r="W393" s="20"/>
      <c r="X393" s="96"/>
      <c r="Y393" s="428">
        <f t="shared" si="50"/>
        <v>0</v>
      </c>
    </row>
    <row r="394" spans="1:25" ht="37.5">
      <c r="A394" s="40"/>
      <c r="B394" s="63" t="s">
        <v>5</v>
      </c>
      <c r="C394" s="254"/>
      <c r="D394" s="254"/>
      <c r="E394" s="254"/>
      <c r="F394" s="254"/>
      <c r="G394" s="398"/>
      <c r="H394" s="60"/>
      <c r="I394" s="94" t="s">
        <v>25</v>
      </c>
      <c r="J394" s="1"/>
      <c r="K394" s="1"/>
      <c r="L394" s="4"/>
      <c r="M394" s="8"/>
      <c r="N394" s="10"/>
      <c r="O394" s="28"/>
      <c r="P394" s="17"/>
      <c r="Q394" s="17"/>
      <c r="R394" s="233">
        <f t="shared" si="45"/>
        <v>0</v>
      </c>
      <c r="S394" s="22">
        <f t="shared" si="52"/>
        <v>0</v>
      </c>
      <c r="T394" s="16"/>
      <c r="U394" s="20"/>
      <c r="V394" s="205"/>
      <c r="W394" s="20"/>
      <c r="X394" s="96"/>
      <c r="Y394" s="428">
        <f t="shared" si="50"/>
        <v>0</v>
      </c>
    </row>
    <row r="395" spans="1:25" ht="37.5">
      <c r="A395" s="40"/>
      <c r="B395" s="63" t="s">
        <v>5</v>
      </c>
      <c r="C395" s="254"/>
      <c r="D395" s="254"/>
      <c r="E395" s="254"/>
      <c r="F395" s="254"/>
      <c r="G395" s="398"/>
      <c r="H395" s="60"/>
      <c r="I395" s="94" t="s">
        <v>25</v>
      </c>
      <c r="J395" s="1"/>
      <c r="K395" s="1"/>
      <c r="L395" s="4"/>
      <c r="M395" s="8"/>
      <c r="N395" s="10"/>
      <c r="O395" s="28"/>
      <c r="P395" s="17"/>
      <c r="Q395" s="17"/>
      <c r="R395" s="233">
        <f t="shared" si="45"/>
        <v>0</v>
      </c>
      <c r="S395" s="22">
        <f t="shared" si="52"/>
        <v>0</v>
      </c>
      <c r="T395" s="16"/>
      <c r="U395" s="20"/>
      <c r="V395" s="205"/>
      <c r="W395" s="16"/>
      <c r="X395" s="96"/>
      <c r="Y395" s="428">
        <f t="shared" si="50"/>
        <v>0</v>
      </c>
    </row>
    <row r="396" spans="1:25" ht="37.5">
      <c r="A396" s="40"/>
      <c r="B396" s="63" t="s">
        <v>5</v>
      </c>
      <c r="C396" s="254"/>
      <c r="D396" s="254"/>
      <c r="E396" s="254"/>
      <c r="F396" s="254"/>
      <c r="G396" s="398"/>
      <c r="H396" s="60"/>
      <c r="I396" s="94" t="s">
        <v>25</v>
      </c>
      <c r="J396" s="1"/>
      <c r="K396" s="1"/>
      <c r="L396" s="4"/>
      <c r="M396" s="74"/>
      <c r="N396" s="10"/>
      <c r="O396" s="28"/>
      <c r="P396" s="17"/>
      <c r="Q396" s="17"/>
      <c r="R396" s="233">
        <f t="shared" si="45"/>
        <v>0</v>
      </c>
      <c r="S396" s="22">
        <f t="shared" si="52"/>
        <v>0</v>
      </c>
      <c r="T396" s="16"/>
      <c r="U396" s="20"/>
      <c r="V396" s="205"/>
      <c r="W396" s="16"/>
      <c r="X396" s="96"/>
      <c r="Y396" s="428">
        <f t="shared" si="50"/>
        <v>0</v>
      </c>
    </row>
    <row r="397" spans="1:25" ht="37.5">
      <c r="A397" s="40"/>
      <c r="B397" s="63" t="s">
        <v>5</v>
      </c>
      <c r="C397" s="254"/>
      <c r="D397" s="254"/>
      <c r="E397" s="254"/>
      <c r="F397" s="254"/>
      <c r="G397" s="398"/>
      <c r="H397" s="60"/>
      <c r="I397" s="94" t="s">
        <v>25</v>
      </c>
      <c r="J397" s="1"/>
      <c r="K397" s="1"/>
      <c r="L397" s="4"/>
      <c r="M397" s="474"/>
      <c r="N397" s="10"/>
      <c r="O397" s="28"/>
      <c r="P397" s="17"/>
      <c r="Q397" s="17"/>
      <c r="R397" s="233">
        <f t="shared" si="45"/>
        <v>0</v>
      </c>
      <c r="S397" s="22">
        <f t="shared" si="52"/>
        <v>0</v>
      </c>
      <c r="T397" s="16"/>
      <c r="U397" s="20"/>
      <c r="V397" s="205"/>
      <c r="W397" s="16"/>
      <c r="X397" s="96"/>
      <c r="Y397" s="428">
        <f t="shared" si="50"/>
        <v>0</v>
      </c>
    </row>
    <row r="398" spans="1:25" ht="37.5">
      <c r="A398" s="40"/>
      <c r="B398" s="63" t="s">
        <v>5</v>
      </c>
      <c r="C398" s="254"/>
      <c r="D398" s="254"/>
      <c r="E398" s="254"/>
      <c r="F398" s="254"/>
      <c r="G398" s="398"/>
      <c r="H398" s="42"/>
      <c r="I398" s="94" t="s">
        <v>25</v>
      </c>
      <c r="J398" s="1"/>
      <c r="K398" s="1"/>
      <c r="L398" s="4"/>
      <c r="M398" s="474"/>
      <c r="N398" s="10"/>
      <c r="O398" s="28"/>
      <c r="P398" s="17"/>
      <c r="Q398" s="17"/>
      <c r="R398" s="233">
        <f t="shared" si="45"/>
        <v>0</v>
      </c>
      <c r="S398" s="22">
        <f t="shared" si="52"/>
        <v>0</v>
      </c>
      <c r="T398" s="16"/>
      <c r="U398" s="20"/>
      <c r="V398" s="205"/>
      <c r="W398" s="16"/>
      <c r="X398" s="96"/>
      <c r="Y398" s="428">
        <f t="shared" si="50"/>
        <v>0</v>
      </c>
    </row>
    <row r="399" spans="1:25" ht="37.5">
      <c r="A399" s="40"/>
      <c r="B399" s="63" t="s">
        <v>5</v>
      </c>
      <c r="C399" s="254"/>
      <c r="D399" s="254"/>
      <c r="E399" s="254"/>
      <c r="F399" s="254"/>
      <c r="G399" s="398"/>
      <c r="H399" s="60"/>
      <c r="I399" s="94" t="s">
        <v>25</v>
      </c>
      <c r="J399" s="1"/>
      <c r="K399" s="1"/>
      <c r="L399" s="4"/>
      <c r="M399" s="474"/>
      <c r="N399" s="10"/>
      <c r="O399" s="28"/>
      <c r="P399" s="17"/>
      <c r="Q399" s="17"/>
      <c r="R399" s="233">
        <f aca="true" t="shared" si="54" ref="R399:R462">+P399+Q399</f>
        <v>0</v>
      </c>
      <c r="S399" s="22">
        <f t="shared" si="52"/>
        <v>0</v>
      </c>
      <c r="T399" s="16"/>
      <c r="U399" s="20"/>
      <c r="V399" s="205"/>
      <c r="W399" s="16"/>
      <c r="X399" s="96"/>
      <c r="Y399" s="428">
        <f t="shared" si="50"/>
        <v>0</v>
      </c>
    </row>
    <row r="400" spans="1:25" ht="37.5">
      <c r="A400" s="40"/>
      <c r="B400" s="63" t="s">
        <v>5</v>
      </c>
      <c r="C400" s="254"/>
      <c r="D400" s="254"/>
      <c r="E400" s="254"/>
      <c r="F400" s="254"/>
      <c r="G400" s="398"/>
      <c r="H400" s="60"/>
      <c r="I400" s="94" t="s">
        <v>25</v>
      </c>
      <c r="J400" s="1"/>
      <c r="K400" s="1"/>
      <c r="L400" s="4"/>
      <c r="M400" s="474"/>
      <c r="N400" s="10"/>
      <c r="O400" s="28"/>
      <c r="P400" s="17"/>
      <c r="Q400" s="17"/>
      <c r="R400" s="233">
        <f t="shared" si="54"/>
        <v>0</v>
      </c>
      <c r="S400" s="22">
        <f t="shared" si="52"/>
        <v>0</v>
      </c>
      <c r="T400" s="16"/>
      <c r="U400" s="20"/>
      <c r="V400" s="205"/>
      <c r="W400" s="16"/>
      <c r="X400" s="96"/>
      <c r="Y400" s="428">
        <f t="shared" si="50"/>
        <v>0</v>
      </c>
    </row>
    <row r="401" spans="1:25" ht="37.5">
      <c r="A401" s="40"/>
      <c r="B401" s="63" t="s">
        <v>5</v>
      </c>
      <c r="C401" s="254"/>
      <c r="D401" s="254"/>
      <c r="E401" s="254"/>
      <c r="F401" s="254"/>
      <c r="G401" s="398"/>
      <c r="H401" s="60"/>
      <c r="I401" s="94" t="s">
        <v>25</v>
      </c>
      <c r="J401" s="1"/>
      <c r="K401" s="1"/>
      <c r="L401" s="4"/>
      <c r="M401" s="74"/>
      <c r="N401" s="10"/>
      <c r="O401" s="28"/>
      <c r="P401" s="17"/>
      <c r="Q401" s="17"/>
      <c r="R401" s="233">
        <f t="shared" si="54"/>
        <v>0</v>
      </c>
      <c r="S401" s="22">
        <f t="shared" si="52"/>
        <v>0</v>
      </c>
      <c r="T401" s="16"/>
      <c r="U401" s="20"/>
      <c r="V401" s="205"/>
      <c r="W401" s="16"/>
      <c r="X401" s="96"/>
      <c r="Y401" s="428">
        <f t="shared" si="50"/>
        <v>0</v>
      </c>
    </row>
    <row r="402" spans="1:25" ht="37.5">
      <c r="A402" s="40"/>
      <c r="B402" s="63" t="s">
        <v>5</v>
      </c>
      <c r="C402" s="254"/>
      <c r="D402" s="254"/>
      <c r="E402" s="254"/>
      <c r="F402" s="254"/>
      <c r="G402" s="398"/>
      <c r="H402" s="60"/>
      <c r="I402" s="94" t="s">
        <v>25</v>
      </c>
      <c r="J402" s="1"/>
      <c r="K402" s="1"/>
      <c r="L402" s="4"/>
      <c r="M402" s="474"/>
      <c r="N402" s="10"/>
      <c r="O402" s="28"/>
      <c r="P402" s="17"/>
      <c r="Q402" s="17"/>
      <c r="R402" s="233">
        <f t="shared" si="54"/>
        <v>0</v>
      </c>
      <c r="S402" s="22">
        <f t="shared" si="52"/>
        <v>0</v>
      </c>
      <c r="T402" s="16"/>
      <c r="U402" s="20"/>
      <c r="V402" s="205"/>
      <c r="W402" s="16"/>
      <c r="X402" s="96"/>
      <c r="Y402" s="428">
        <f t="shared" si="50"/>
        <v>0</v>
      </c>
    </row>
    <row r="403" spans="1:25" s="134" customFormat="1" ht="37.5">
      <c r="A403" s="70">
        <v>34</v>
      </c>
      <c r="B403" s="382" t="s">
        <v>5</v>
      </c>
      <c r="C403" s="383"/>
      <c r="D403" s="383"/>
      <c r="E403" s="383"/>
      <c r="F403" s="383"/>
      <c r="G403" s="383"/>
      <c r="H403" s="303"/>
      <c r="I403" s="282" t="s">
        <v>25</v>
      </c>
      <c r="J403" s="3"/>
      <c r="K403" s="3"/>
      <c r="L403" s="5"/>
      <c r="M403" s="5"/>
      <c r="N403" s="5"/>
      <c r="O403" s="52"/>
      <c r="P403" s="18">
        <f>SUM(P384:P402)</f>
        <v>0</v>
      </c>
      <c r="Q403" s="18">
        <f aca="true" t="shared" si="55" ref="Q403:W403">SUM(Q384:Q402)</f>
        <v>0</v>
      </c>
      <c r="R403" s="18">
        <f t="shared" si="55"/>
        <v>0</v>
      </c>
      <c r="S403" s="18">
        <f t="shared" si="55"/>
        <v>0</v>
      </c>
      <c r="T403" s="18">
        <f t="shared" si="55"/>
        <v>0</v>
      </c>
      <c r="U403" s="18">
        <f t="shared" si="55"/>
        <v>0</v>
      </c>
      <c r="V403" s="18">
        <f t="shared" si="55"/>
        <v>0</v>
      </c>
      <c r="W403" s="18">
        <f t="shared" si="55"/>
        <v>0</v>
      </c>
      <c r="X403" s="99"/>
      <c r="Y403" s="428">
        <f t="shared" si="50"/>
        <v>0</v>
      </c>
    </row>
    <row r="404" spans="1:25" ht="37.5">
      <c r="A404" s="49"/>
      <c r="B404" s="142" t="s">
        <v>1</v>
      </c>
      <c r="C404" s="263"/>
      <c r="D404" s="263"/>
      <c r="E404" s="263"/>
      <c r="F404" s="263"/>
      <c r="G404" s="396"/>
      <c r="H404" s="60"/>
      <c r="I404" s="278"/>
      <c r="J404" s="1"/>
      <c r="K404" s="1"/>
      <c r="L404" s="358"/>
      <c r="M404" s="357"/>
      <c r="N404" s="323"/>
      <c r="O404" s="33"/>
      <c r="P404" s="24"/>
      <c r="Q404" s="24"/>
      <c r="R404" s="233">
        <f t="shared" si="54"/>
        <v>0</v>
      </c>
      <c r="S404" s="22">
        <f t="shared" si="52"/>
        <v>0</v>
      </c>
      <c r="T404" s="22"/>
      <c r="U404" s="163"/>
      <c r="V404" s="204"/>
      <c r="W404" s="22"/>
      <c r="X404" s="97"/>
      <c r="Y404" s="428">
        <f t="shared" si="50"/>
        <v>0</v>
      </c>
    </row>
    <row r="405" spans="1:25" ht="37.5">
      <c r="A405" s="49"/>
      <c r="B405" s="142" t="s">
        <v>1</v>
      </c>
      <c r="C405" s="263"/>
      <c r="D405" s="263"/>
      <c r="E405" s="263"/>
      <c r="F405" s="263"/>
      <c r="G405" s="396"/>
      <c r="H405" s="60"/>
      <c r="I405" s="278"/>
      <c r="J405" s="1"/>
      <c r="K405" s="1"/>
      <c r="L405" s="358"/>
      <c r="M405" s="357"/>
      <c r="N405" s="337"/>
      <c r="O405" s="28"/>
      <c r="P405" s="24"/>
      <c r="Q405" s="24"/>
      <c r="R405" s="233">
        <f t="shared" si="54"/>
        <v>0</v>
      </c>
      <c r="S405" s="22">
        <f t="shared" si="52"/>
        <v>0</v>
      </c>
      <c r="T405" s="22"/>
      <c r="U405" s="163"/>
      <c r="V405" s="204"/>
      <c r="W405" s="22"/>
      <c r="X405" s="97"/>
      <c r="Y405" s="428">
        <f t="shared" si="50"/>
        <v>0</v>
      </c>
    </row>
    <row r="406" spans="1:25" ht="56.25">
      <c r="A406" s="49"/>
      <c r="B406" s="142" t="s">
        <v>1</v>
      </c>
      <c r="C406" s="263"/>
      <c r="D406" s="263"/>
      <c r="E406" s="263"/>
      <c r="F406" s="263"/>
      <c r="G406" s="396">
        <v>150000</v>
      </c>
      <c r="H406" s="60" t="s">
        <v>190</v>
      </c>
      <c r="I406" s="1" t="s">
        <v>77</v>
      </c>
      <c r="J406" s="1"/>
      <c r="K406" s="1"/>
      <c r="L406" s="4">
        <v>12</v>
      </c>
      <c r="M406" s="68" t="s">
        <v>376</v>
      </c>
      <c r="N406" s="10">
        <v>6011</v>
      </c>
      <c r="O406" s="319">
        <v>2240</v>
      </c>
      <c r="P406" s="24">
        <v>150000</v>
      </c>
      <c r="Q406" s="24"/>
      <c r="R406" s="233">
        <f t="shared" si="54"/>
        <v>150000</v>
      </c>
      <c r="S406" s="22">
        <f t="shared" si="52"/>
        <v>0</v>
      </c>
      <c r="T406" s="22"/>
      <c r="U406" s="163"/>
      <c r="V406" s="204"/>
      <c r="W406" s="22"/>
      <c r="X406" s="97"/>
      <c r="Y406" s="428">
        <f t="shared" si="50"/>
        <v>0</v>
      </c>
    </row>
    <row r="407" spans="1:25" ht="37.5">
      <c r="A407" s="49"/>
      <c r="B407" s="142" t="s">
        <v>1</v>
      </c>
      <c r="C407" s="263"/>
      <c r="D407" s="263"/>
      <c r="E407" s="263"/>
      <c r="F407" s="263"/>
      <c r="G407" s="396">
        <v>150000</v>
      </c>
      <c r="H407" s="76" t="s">
        <v>191</v>
      </c>
      <c r="I407" s="1" t="s">
        <v>77</v>
      </c>
      <c r="J407" s="1"/>
      <c r="K407" s="1"/>
      <c r="L407" s="4">
        <v>43</v>
      </c>
      <c r="M407" s="76" t="s">
        <v>389</v>
      </c>
      <c r="N407" s="4">
        <v>6011</v>
      </c>
      <c r="O407" s="33">
        <v>2240</v>
      </c>
      <c r="P407" s="14">
        <v>150000</v>
      </c>
      <c r="Q407" s="14"/>
      <c r="R407" s="233">
        <f t="shared" si="54"/>
        <v>150000</v>
      </c>
      <c r="S407" s="22">
        <f t="shared" si="52"/>
        <v>0</v>
      </c>
      <c r="T407" s="22"/>
      <c r="U407" s="163"/>
      <c r="V407" s="204"/>
      <c r="W407" s="22"/>
      <c r="X407" s="97"/>
      <c r="Y407" s="428">
        <f t="shared" si="50"/>
        <v>0</v>
      </c>
    </row>
    <row r="408" spans="1:25" ht="56.25">
      <c r="A408" s="49"/>
      <c r="B408" s="142" t="s">
        <v>1</v>
      </c>
      <c r="C408" s="263"/>
      <c r="D408" s="263"/>
      <c r="E408" s="263"/>
      <c r="F408" s="449" t="s">
        <v>505</v>
      </c>
      <c r="G408" s="396"/>
      <c r="H408" s="76"/>
      <c r="I408" s="1" t="s">
        <v>77</v>
      </c>
      <c r="J408" s="1"/>
      <c r="K408" s="1"/>
      <c r="L408" s="4"/>
      <c r="M408" s="1"/>
      <c r="N408" s="4"/>
      <c r="O408" s="33"/>
      <c r="P408" s="14"/>
      <c r="Q408" s="14"/>
      <c r="R408" s="233">
        <f t="shared" si="54"/>
        <v>0</v>
      </c>
      <c r="S408" s="22">
        <f t="shared" si="52"/>
        <v>0</v>
      </c>
      <c r="T408" s="22"/>
      <c r="U408" s="163"/>
      <c r="V408" s="204"/>
      <c r="W408" s="22"/>
      <c r="X408" s="97"/>
      <c r="Y408" s="428">
        <f t="shared" si="50"/>
        <v>0</v>
      </c>
    </row>
    <row r="409" spans="1:25" ht="37.5">
      <c r="A409" s="49"/>
      <c r="B409" s="142" t="s">
        <v>1</v>
      </c>
      <c r="C409" s="263"/>
      <c r="D409" s="263"/>
      <c r="E409" s="263"/>
      <c r="F409" s="263"/>
      <c r="G409" s="396"/>
      <c r="H409" s="76"/>
      <c r="I409" s="1" t="s">
        <v>77</v>
      </c>
      <c r="J409" s="1"/>
      <c r="K409" s="1"/>
      <c r="L409" s="4"/>
      <c r="M409" s="1"/>
      <c r="N409" s="4"/>
      <c r="O409" s="33"/>
      <c r="P409" s="14"/>
      <c r="Q409" s="14"/>
      <c r="R409" s="233">
        <f t="shared" si="54"/>
        <v>0</v>
      </c>
      <c r="S409" s="22">
        <f t="shared" si="52"/>
        <v>0</v>
      </c>
      <c r="T409" s="22"/>
      <c r="U409" s="163"/>
      <c r="V409" s="204"/>
      <c r="W409" s="22"/>
      <c r="X409" s="97"/>
      <c r="Y409" s="428">
        <f t="shared" si="50"/>
        <v>0</v>
      </c>
    </row>
    <row r="410" spans="1:25" s="133" customFormat="1" ht="37.5">
      <c r="A410" s="49"/>
      <c r="B410" s="142" t="s">
        <v>1</v>
      </c>
      <c r="C410" s="263"/>
      <c r="D410" s="263"/>
      <c r="E410" s="263"/>
      <c r="F410" s="263"/>
      <c r="G410" s="396"/>
      <c r="H410" s="60"/>
      <c r="I410" s="1" t="s">
        <v>77</v>
      </c>
      <c r="J410" s="1"/>
      <c r="K410" s="1"/>
      <c r="L410" s="4"/>
      <c r="M410" s="474"/>
      <c r="N410" s="10"/>
      <c r="O410" s="33"/>
      <c r="P410" s="24"/>
      <c r="Q410" s="24"/>
      <c r="R410" s="233">
        <f t="shared" si="54"/>
        <v>0</v>
      </c>
      <c r="S410" s="22">
        <f t="shared" si="52"/>
        <v>0</v>
      </c>
      <c r="T410" s="22"/>
      <c r="U410" s="163"/>
      <c r="V410" s="204"/>
      <c r="W410" s="22"/>
      <c r="X410" s="97"/>
      <c r="Y410" s="428">
        <f t="shared" si="50"/>
        <v>0</v>
      </c>
    </row>
    <row r="411" spans="1:25" s="134" customFormat="1" ht="37.5">
      <c r="A411" s="70">
        <v>35</v>
      </c>
      <c r="B411" s="412" t="s">
        <v>1</v>
      </c>
      <c r="C411" s="415">
        <v>500000</v>
      </c>
      <c r="D411" s="415"/>
      <c r="E411" s="384">
        <f>SUM(E404:E410)</f>
        <v>0</v>
      </c>
      <c r="F411" s="415"/>
      <c r="G411" s="384">
        <f>SUM(G404:G410)</f>
        <v>300000</v>
      </c>
      <c r="H411" s="46"/>
      <c r="I411" s="64" t="s">
        <v>77</v>
      </c>
      <c r="J411" s="64"/>
      <c r="K411" s="64"/>
      <c r="L411" s="300"/>
      <c r="M411" s="5"/>
      <c r="N411" s="5"/>
      <c r="O411" s="320"/>
      <c r="P411" s="18">
        <f>SUM(P404:P410)</f>
        <v>300000</v>
      </c>
      <c r="Q411" s="18">
        <f aca="true" t="shared" si="56" ref="Q411:W411">SUM(Q404:Q410)</f>
        <v>0</v>
      </c>
      <c r="R411" s="18">
        <f t="shared" si="56"/>
        <v>300000</v>
      </c>
      <c r="S411" s="18">
        <f t="shared" si="56"/>
        <v>0</v>
      </c>
      <c r="T411" s="18">
        <f t="shared" si="56"/>
        <v>0</v>
      </c>
      <c r="U411" s="18">
        <f t="shared" si="56"/>
        <v>0</v>
      </c>
      <c r="V411" s="18">
        <f t="shared" si="56"/>
        <v>0</v>
      </c>
      <c r="W411" s="18">
        <f t="shared" si="56"/>
        <v>0</v>
      </c>
      <c r="X411" s="99"/>
      <c r="Y411" s="428">
        <f t="shared" si="50"/>
        <v>0</v>
      </c>
    </row>
    <row r="412" spans="1:25" s="133" customFormat="1" ht="56.25">
      <c r="A412" s="49"/>
      <c r="B412" s="57" t="s">
        <v>2</v>
      </c>
      <c r="C412" s="260"/>
      <c r="D412" s="260"/>
      <c r="E412" s="260"/>
      <c r="F412" s="260"/>
      <c r="G412" s="392">
        <v>10000</v>
      </c>
      <c r="H412" s="77" t="s">
        <v>150</v>
      </c>
      <c r="I412" s="1" t="s">
        <v>77</v>
      </c>
      <c r="J412" s="429" t="s">
        <v>400</v>
      </c>
      <c r="K412" s="1"/>
      <c r="L412" s="358" t="s">
        <v>265</v>
      </c>
      <c r="M412" s="169" t="s">
        <v>230</v>
      </c>
      <c r="N412" s="10">
        <v>1020</v>
      </c>
      <c r="O412" s="28">
        <v>2210</v>
      </c>
      <c r="P412" s="26">
        <v>10000</v>
      </c>
      <c r="Q412" s="26"/>
      <c r="R412" s="233">
        <f t="shared" si="54"/>
        <v>10000</v>
      </c>
      <c r="S412" s="22">
        <f t="shared" si="52"/>
        <v>0</v>
      </c>
      <c r="T412" s="163"/>
      <c r="U412" s="163"/>
      <c r="V412" s="204"/>
      <c r="W412" s="22"/>
      <c r="X412" s="97"/>
      <c r="Y412" s="428">
        <f t="shared" si="50"/>
        <v>0</v>
      </c>
    </row>
    <row r="413" spans="1:25" s="133" customFormat="1" ht="56.25">
      <c r="A413" s="49"/>
      <c r="B413" s="57" t="s">
        <v>2</v>
      </c>
      <c r="C413" s="260"/>
      <c r="D413" s="260"/>
      <c r="E413" s="260"/>
      <c r="F413" s="260"/>
      <c r="G413" s="392">
        <v>15000</v>
      </c>
      <c r="H413" s="60" t="s">
        <v>151</v>
      </c>
      <c r="I413" s="1" t="s">
        <v>77</v>
      </c>
      <c r="J413" s="1" t="s">
        <v>410</v>
      </c>
      <c r="K413" s="1"/>
      <c r="L413" s="364" t="s">
        <v>277</v>
      </c>
      <c r="M413" s="474" t="s">
        <v>276</v>
      </c>
      <c r="N413" s="10">
        <v>2111</v>
      </c>
      <c r="O413" s="33">
        <v>3210</v>
      </c>
      <c r="P413" s="26"/>
      <c r="Q413" s="26">
        <v>15000</v>
      </c>
      <c r="R413" s="233">
        <f t="shared" si="54"/>
        <v>15000</v>
      </c>
      <c r="S413" s="22">
        <f t="shared" si="52"/>
        <v>0</v>
      </c>
      <c r="T413" s="163"/>
      <c r="U413" s="163"/>
      <c r="V413" s="204"/>
      <c r="W413" s="163"/>
      <c r="X413" s="97"/>
      <c r="Y413" s="428">
        <f t="shared" si="50"/>
        <v>0</v>
      </c>
    </row>
    <row r="414" spans="1:25" s="133" customFormat="1" ht="56.25">
      <c r="A414" s="49"/>
      <c r="B414" s="57" t="s">
        <v>2</v>
      </c>
      <c r="C414" s="260"/>
      <c r="D414" s="260"/>
      <c r="E414" s="260"/>
      <c r="F414" s="260"/>
      <c r="G414" s="392">
        <v>15000</v>
      </c>
      <c r="H414" s="60" t="s">
        <v>152</v>
      </c>
      <c r="I414" s="1" t="s">
        <v>77</v>
      </c>
      <c r="J414" s="429" t="s">
        <v>400</v>
      </c>
      <c r="K414" s="1"/>
      <c r="L414" s="358" t="s">
        <v>265</v>
      </c>
      <c r="M414" s="169" t="s">
        <v>230</v>
      </c>
      <c r="N414" s="10">
        <v>1010</v>
      </c>
      <c r="O414" s="11">
        <v>3110</v>
      </c>
      <c r="P414" s="26"/>
      <c r="Q414" s="26">
        <v>15000</v>
      </c>
      <c r="R414" s="233">
        <f t="shared" si="54"/>
        <v>15000</v>
      </c>
      <c r="S414" s="22">
        <f t="shared" si="52"/>
        <v>0</v>
      </c>
      <c r="T414" s="163"/>
      <c r="U414" s="163"/>
      <c r="V414" s="204"/>
      <c r="W414" s="22"/>
      <c r="X414" s="97"/>
      <c r="Y414" s="428">
        <f t="shared" si="50"/>
        <v>0</v>
      </c>
    </row>
    <row r="415" spans="1:25" s="133" customFormat="1" ht="56.25">
      <c r="A415" s="49"/>
      <c r="B415" s="57" t="s">
        <v>2</v>
      </c>
      <c r="C415" s="260"/>
      <c r="D415" s="260"/>
      <c r="E415" s="260"/>
      <c r="F415" s="260"/>
      <c r="G415" s="392">
        <v>15000</v>
      </c>
      <c r="H415" s="60" t="s">
        <v>407</v>
      </c>
      <c r="I415" s="1" t="s">
        <v>77</v>
      </c>
      <c r="J415" s="1" t="s">
        <v>299</v>
      </c>
      <c r="K415" s="1"/>
      <c r="L415" s="36" t="s">
        <v>273</v>
      </c>
      <c r="M415" s="362" t="s">
        <v>274</v>
      </c>
      <c r="N415" s="324" t="s">
        <v>296</v>
      </c>
      <c r="O415" s="322" t="s">
        <v>483</v>
      </c>
      <c r="P415" s="26">
        <v>8000</v>
      </c>
      <c r="Q415" s="26">
        <v>7000</v>
      </c>
      <c r="R415" s="233">
        <f t="shared" si="54"/>
        <v>15000</v>
      </c>
      <c r="S415" s="22">
        <f>T415+U415</f>
        <v>0</v>
      </c>
      <c r="T415" s="163"/>
      <c r="U415" s="163"/>
      <c r="V415" s="204"/>
      <c r="W415" s="22"/>
      <c r="X415" s="97"/>
      <c r="Y415" s="428">
        <f t="shared" si="50"/>
        <v>0</v>
      </c>
    </row>
    <row r="416" spans="1:25" s="133" customFormat="1" ht="75">
      <c r="A416" s="49"/>
      <c r="B416" s="57" t="s">
        <v>2</v>
      </c>
      <c r="C416" s="260"/>
      <c r="D416" s="260"/>
      <c r="E416" s="260"/>
      <c r="F416" s="260"/>
      <c r="G416" s="392">
        <v>17000</v>
      </c>
      <c r="H416" s="60" t="s">
        <v>462</v>
      </c>
      <c r="I416" s="1" t="s">
        <v>77</v>
      </c>
      <c r="J416" s="1" t="s">
        <v>289</v>
      </c>
      <c r="K416" s="1"/>
      <c r="L416" s="36" t="s">
        <v>273</v>
      </c>
      <c r="M416" s="362" t="s">
        <v>274</v>
      </c>
      <c r="N416" s="324" t="s">
        <v>290</v>
      </c>
      <c r="O416" s="33">
        <v>2210</v>
      </c>
      <c r="P416" s="26">
        <v>17000</v>
      </c>
      <c r="Q416" s="26"/>
      <c r="R416" s="233">
        <f t="shared" si="54"/>
        <v>17000</v>
      </c>
      <c r="S416" s="22">
        <f aca="true" t="shared" si="57" ref="S416:S470">T416+U416</f>
        <v>10000</v>
      </c>
      <c r="T416" s="163">
        <v>10000</v>
      </c>
      <c r="U416" s="163"/>
      <c r="V416" s="204">
        <v>43704</v>
      </c>
      <c r="W416" s="22">
        <v>10000</v>
      </c>
      <c r="X416" s="464">
        <v>43706</v>
      </c>
      <c r="Y416" s="428">
        <f t="shared" si="50"/>
        <v>0</v>
      </c>
    </row>
    <row r="417" spans="1:25" s="133" customFormat="1" ht="56.25">
      <c r="A417" s="49"/>
      <c r="B417" s="57" t="s">
        <v>2</v>
      </c>
      <c r="C417" s="260"/>
      <c r="D417" s="260"/>
      <c r="E417" s="260"/>
      <c r="F417" s="260"/>
      <c r="G417" s="392">
        <v>6000</v>
      </c>
      <c r="H417" s="60" t="s">
        <v>463</v>
      </c>
      <c r="I417" s="1" t="s">
        <v>77</v>
      </c>
      <c r="J417" s="1" t="s">
        <v>294</v>
      </c>
      <c r="K417" s="1"/>
      <c r="L417" s="36" t="s">
        <v>273</v>
      </c>
      <c r="M417" s="368" t="s">
        <v>274</v>
      </c>
      <c r="N417" s="54">
        <v>3242</v>
      </c>
      <c r="O417" s="11">
        <v>2730</v>
      </c>
      <c r="P417" s="26">
        <v>6000</v>
      </c>
      <c r="Q417" s="26"/>
      <c r="R417" s="233">
        <f t="shared" si="54"/>
        <v>6000</v>
      </c>
      <c r="S417" s="22">
        <f t="shared" si="57"/>
        <v>0</v>
      </c>
      <c r="T417" s="163"/>
      <c r="U417" s="163"/>
      <c r="V417" s="204"/>
      <c r="W417" s="22"/>
      <c r="X417" s="97"/>
      <c r="Y417" s="428">
        <f t="shared" si="50"/>
        <v>0</v>
      </c>
    </row>
    <row r="418" spans="1:25" ht="75">
      <c r="A418" s="49"/>
      <c r="B418" s="57" t="s">
        <v>2</v>
      </c>
      <c r="C418" s="260"/>
      <c r="D418" s="260"/>
      <c r="E418" s="260"/>
      <c r="F418" s="260"/>
      <c r="G418" s="392">
        <v>10000</v>
      </c>
      <c r="H418" s="60" t="s">
        <v>464</v>
      </c>
      <c r="I418" s="1" t="s">
        <v>77</v>
      </c>
      <c r="J418" s="1" t="s">
        <v>291</v>
      </c>
      <c r="K418" s="1"/>
      <c r="L418" s="36" t="s">
        <v>273</v>
      </c>
      <c r="M418" s="361" t="s">
        <v>274</v>
      </c>
      <c r="N418" s="4">
        <v>3104</v>
      </c>
      <c r="O418" s="33">
        <v>2210</v>
      </c>
      <c r="P418" s="24">
        <v>10000</v>
      </c>
      <c r="Q418" s="24"/>
      <c r="R418" s="233">
        <f t="shared" si="54"/>
        <v>10000</v>
      </c>
      <c r="S418" s="22">
        <f t="shared" si="57"/>
        <v>0</v>
      </c>
      <c r="T418" s="163"/>
      <c r="U418" s="163"/>
      <c r="V418" s="204"/>
      <c r="W418" s="22"/>
      <c r="X418" s="97"/>
      <c r="Y418" s="428">
        <f t="shared" si="50"/>
        <v>0</v>
      </c>
    </row>
    <row r="419" spans="1:25" ht="47.25">
      <c r="A419" s="49"/>
      <c r="B419" s="57" t="s">
        <v>2</v>
      </c>
      <c r="C419" s="260"/>
      <c r="D419" s="260"/>
      <c r="E419" s="260"/>
      <c r="F419" s="260"/>
      <c r="G419" s="392">
        <v>6000</v>
      </c>
      <c r="H419" s="42" t="s">
        <v>485</v>
      </c>
      <c r="I419" s="1" t="s">
        <v>77</v>
      </c>
      <c r="J419" s="1" t="s">
        <v>236</v>
      </c>
      <c r="K419" s="1"/>
      <c r="L419" s="4">
        <v>10</v>
      </c>
      <c r="M419" s="74" t="s">
        <v>235</v>
      </c>
      <c r="N419" s="323">
        <v>1100</v>
      </c>
      <c r="O419" s="33">
        <v>2210</v>
      </c>
      <c r="P419" s="24">
        <v>6000</v>
      </c>
      <c r="Q419" s="24"/>
      <c r="R419" s="233">
        <f t="shared" si="54"/>
        <v>6000</v>
      </c>
      <c r="S419" s="22">
        <f t="shared" si="57"/>
        <v>0</v>
      </c>
      <c r="T419" s="163"/>
      <c r="U419" s="163"/>
      <c r="V419" s="204"/>
      <c r="W419" s="22"/>
      <c r="X419" s="97"/>
      <c r="Y419" s="428">
        <f t="shared" si="50"/>
        <v>0</v>
      </c>
    </row>
    <row r="420" spans="1:25" s="133" customFormat="1" ht="47.25">
      <c r="A420" s="49"/>
      <c r="B420" s="57" t="s">
        <v>2</v>
      </c>
      <c r="C420" s="260"/>
      <c r="D420" s="260"/>
      <c r="E420" s="260"/>
      <c r="F420" s="260"/>
      <c r="G420" s="392">
        <v>6000</v>
      </c>
      <c r="H420" s="42" t="s">
        <v>153</v>
      </c>
      <c r="I420" s="1" t="s">
        <v>77</v>
      </c>
      <c r="J420" s="1" t="s">
        <v>236</v>
      </c>
      <c r="K420" s="1"/>
      <c r="L420" s="4">
        <v>10</v>
      </c>
      <c r="M420" s="74" t="s">
        <v>235</v>
      </c>
      <c r="N420" s="323">
        <v>1100</v>
      </c>
      <c r="O420" s="33">
        <v>2210</v>
      </c>
      <c r="P420" s="24">
        <v>6000</v>
      </c>
      <c r="Q420" s="26"/>
      <c r="R420" s="233">
        <f t="shared" si="54"/>
        <v>6000</v>
      </c>
      <c r="S420" s="22">
        <f t="shared" si="57"/>
        <v>0</v>
      </c>
      <c r="T420" s="163"/>
      <c r="U420" s="163"/>
      <c r="V420" s="204"/>
      <c r="W420" s="22"/>
      <c r="X420" s="97"/>
      <c r="Y420" s="428">
        <f t="shared" si="50"/>
        <v>0</v>
      </c>
    </row>
    <row r="421" spans="1:25" s="133" customFormat="1" ht="47.25">
      <c r="A421" s="49"/>
      <c r="B421" s="57" t="s">
        <v>2</v>
      </c>
      <c r="C421" s="260"/>
      <c r="D421" s="260"/>
      <c r="E421" s="260"/>
      <c r="F421" s="260"/>
      <c r="G421" s="390">
        <v>200000</v>
      </c>
      <c r="H421" s="42" t="s">
        <v>241</v>
      </c>
      <c r="I421" s="1" t="s">
        <v>77</v>
      </c>
      <c r="J421" s="1" t="s">
        <v>236</v>
      </c>
      <c r="K421" s="1"/>
      <c r="L421" s="4">
        <v>10</v>
      </c>
      <c r="M421" s="284" t="s">
        <v>235</v>
      </c>
      <c r="N421" s="10">
        <v>4060</v>
      </c>
      <c r="O421" s="11">
        <v>2240</v>
      </c>
      <c r="P421" s="26">
        <v>200000</v>
      </c>
      <c r="Q421" s="26"/>
      <c r="R421" s="233">
        <f t="shared" si="54"/>
        <v>200000</v>
      </c>
      <c r="S421" s="22">
        <f t="shared" si="57"/>
        <v>0</v>
      </c>
      <c r="T421" s="163"/>
      <c r="U421" s="163"/>
      <c r="V421" s="204"/>
      <c r="W421" s="22"/>
      <c r="X421" s="97"/>
      <c r="Y421" s="428">
        <f t="shared" si="50"/>
        <v>0</v>
      </c>
    </row>
    <row r="422" spans="1:25" s="133" customFormat="1" ht="56.25">
      <c r="A422" s="49"/>
      <c r="B422" s="57" t="s">
        <v>2</v>
      </c>
      <c r="C422" s="260"/>
      <c r="D422" s="260"/>
      <c r="E422" s="260"/>
      <c r="F422" s="442" t="s">
        <v>506</v>
      </c>
      <c r="G422" s="390"/>
      <c r="H422" s="281"/>
      <c r="I422" s="1" t="s">
        <v>77</v>
      </c>
      <c r="J422" s="1"/>
      <c r="K422" s="1"/>
      <c r="L422" s="4"/>
      <c r="M422" s="74"/>
      <c r="N422" s="10"/>
      <c r="O422" s="11"/>
      <c r="P422" s="24"/>
      <c r="Q422" s="24"/>
      <c r="R422" s="426">
        <f t="shared" si="54"/>
        <v>0</v>
      </c>
      <c r="S422" s="22">
        <f t="shared" si="57"/>
        <v>0</v>
      </c>
      <c r="T422" s="22"/>
      <c r="U422" s="22"/>
      <c r="V422" s="219"/>
      <c r="W422" s="22"/>
      <c r="X422" s="97"/>
      <c r="Y422" s="428">
        <f t="shared" si="50"/>
        <v>0</v>
      </c>
    </row>
    <row r="423" spans="1:25" s="133" customFormat="1" ht="37.5">
      <c r="A423" s="49"/>
      <c r="B423" s="57" t="s">
        <v>2</v>
      </c>
      <c r="C423" s="260"/>
      <c r="D423" s="260"/>
      <c r="E423" s="260"/>
      <c r="F423" s="260"/>
      <c r="G423" s="392"/>
      <c r="H423" s="42"/>
      <c r="I423" s="1" t="s">
        <v>77</v>
      </c>
      <c r="J423" s="1"/>
      <c r="K423" s="1"/>
      <c r="L423" s="4"/>
      <c r="M423" s="8"/>
      <c r="N423" s="10"/>
      <c r="O423" s="28"/>
      <c r="P423" s="26"/>
      <c r="Q423" s="26"/>
      <c r="R423" s="233">
        <f t="shared" si="54"/>
        <v>0</v>
      </c>
      <c r="S423" s="22">
        <f t="shared" si="57"/>
        <v>0</v>
      </c>
      <c r="T423" s="163"/>
      <c r="U423" s="163"/>
      <c r="V423" s="219"/>
      <c r="W423" s="22"/>
      <c r="X423" s="97"/>
      <c r="Y423" s="428">
        <f t="shared" si="50"/>
        <v>0</v>
      </c>
    </row>
    <row r="424" spans="1:25" s="133" customFormat="1" ht="37.5">
      <c r="A424" s="49"/>
      <c r="B424" s="57" t="s">
        <v>2</v>
      </c>
      <c r="C424" s="260"/>
      <c r="D424" s="260"/>
      <c r="E424" s="260"/>
      <c r="F424" s="260"/>
      <c r="G424" s="392"/>
      <c r="H424" s="42"/>
      <c r="I424" s="1" t="s">
        <v>77</v>
      </c>
      <c r="J424" s="1"/>
      <c r="K424" s="1"/>
      <c r="L424" s="4"/>
      <c r="M424" s="474"/>
      <c r="N424" s="10"/>
      <c r="O424" s="28"/>
      <c r="P424" s="26"/>
      <c r="Q424" s="26"/>
      <c r="R424" s="233">
        <f t="shared" si="54"/>
        <v>0</v>
      </c>
      <c r="S424" s="22">
        <f t="shared" si="57"/>
        <v>0</v>
      </c>
      <c r="T424" s="163"/>
      <c r="U424" s="163"/>
      <c r="V424" s="204"/>
      <c r="W424" s="22"/>
      <c r="X424" s="97"/>
      <c r="Y424" s="428">
        <f t="shared" si="50"/>
        <v>0</v>
      </c>
    </row>
    <row r="425" spans="1:25" s="133" customFormat="1" ht="37.5">
      <c r="A425" s="49"/>
      <c r="B425" s="57" t="s">
        <v>2</v>
      </c>
      <c r="C425" s="260"/>
      <c r="D425" s="260"/>
      <c r="E425" s="260"/>
      <c r="F425" s="260"/>
      <c r="G425" s="392"/>
      <c r="H425" s="42"/>
      <c r="I425" s="1" t="s">
        <v>77</v>
      </c>
      <c r="J425" s="1"/>
      <c r="K425" s="1"/>
      <c r="L425" s="4"/>
      <c r="M425" s="74"/>
      <c r="N425" s="323"/>
      <c r="O425" s="11"/>
      <c r="P425" s="26"/>
      <c r="Q425" s="26"/>
      <c r="R425" s="233">
        <f t="shared" si="54"/>
        <v>0</v>
      </c>
      <c r="S425" s="22">
        <f t="shared" si="57"/>
        <v>0</v>
      </c>
      <c r="T425" s="163"/>
      <c r="U425" s="163"/>
      <c r="V425" s="204"/>
      <c r="W425" s="22"/>
      <c r="X425" s="97"/>
      <c r="Y425" s="428">
        <f t="shared" si="50"/>
        <v>0</v>
      </c>
    </row>
    <row r="426" spans="1:25" s="134" customFormat="1" ht="37.5">
      <c r="A426" s="70">
        <v>36</v>
      </c>
      <c r="B426" s="412" t="s">
        <v>2</v>
      </c>
      <c r="C426" s="415">
        <f>100000+10000+15000+15000+15000+17000+6000+10000+6000+6000+200000+100000</f>
        <v>500000</v>
      </c>
      <c r="D426" s="415"/>
      <c r="E426" s="384">
        <f>SUM(E412:E425)</f>
        <v>0</v>
      </c>
      <c r="F426" s="415"/>
      <c r="G426" s="384">
        <f>SUM(G412:G425)</f>
        <v>300000</v>
      </c>
      <c r="H426" s="46"/>
      <c r="I426" s="64" t="s">
        <v>77</v>
      </c>
      <c r="J426" s="64"/>
      <c r="K426" s="64"/>
      <c r="L426" s="300"/>
      <c r="M426" s="5"/>
      <c r="N426" s="5"/>
      <c r="O426" s="320"/>
      <c r="P426" s="19">
        <f>SUM(P412:P425)</f>
        <v>263000</v>
      </c>
      <c r="Q426" s="19">
        <f aca="true" t="shared" si="58" ref="Q426:W426">SUM(Q412:Q425)</f>
        <v>37000</v>
      </c>
      <c r="R426" s="19">
        <f t="shared" si="58"/>
        <v>300000</v>
      </c>
      <c r="S426" s="19">
        <f t="shared" si="58"/>
        <v>10000</v>
      </c>
      <c r="T426" s="19">
        <f t="shared" si="58"/>
        <v>10000</v>
      </c>
      <c r="U426" s="19">
        <f t="shared" si="58"/>
        <v>0</v>
      </c>
      <c r="V426" s="19">
        <f t="shared" si="58"/>
        <v>43704</v>
      </c>
      <c r="W426" s="19">
        <f t="shared" si="58"/>
        <v>10000</v>
      </c>
      <c r="X426" s="99"/>
      <c r="Y426" s="428">
        <f t="shared" si="50"/>
        <v>0</v>
      </c>
    </row>
    <row r="427" spans="1:25" s="110" customFormat="1" ht="37.5">
      <c r="A427" s="40"/>
      <c r="B427" s="63" t="s">
        <v>4</v>
      </c>
      <c r="C427" s="254"/>
      <c r="D427" s="254"/>
      <c r="E427" s="254"/>
      <c r="F427" s="254"/>
      <c r="G427" s="450">
        <v>50000</v>
      </c>
      <c r="H427" s="451" t="s">
        <v>426</v>
      </c>
      <c r="I427" s="278" t="s">
        <v>77</v>
      </c>
      <c r="J427" s="1"/>
      <c r="K427" s="1"/>
      <c r="L427" s="358" t="s">
        <v>265</v>
      </c>
      <c r="M427" s="169" t="s">
        <v>230</v>
      </c>
      <c r="N427" s="323">
        <v>1020</v>
      </c>
      <c r="O427" s="11">
        <v>2210</v>
      </c>
      <c r="P427" s="21">
        <v>50000</v>
      </c>
      <c r="Q427" s="21"/>
      <c r="R427" s="233">
        <f t="shared" si="54"/>
        <v>50000</v>
      </c>
      <c r="S427" s="22">
        <f t="shared" si="57"/>
        <v>0</v>
      </c>
      <c r="T427" s="20"/>
      <c r="U427" s="20"/>
      <c r="V427" s="205"/>
      <c r="W427" s="16"/>
      <c r="X427" s="174"/>
      <c r="Y427" s="428">
        <f t="shared" si="50"/>
        <v>0</v>
      </c>
    </row>
    <row r="428" spans="1:25" s="110" customFormat="1" ht="37.5">
      <c r="A428" s="40"/>
      <c r="B428" s="63" t="s">
        <v>4</v>
      </c>
      <c r="C428" s="254"/>
      <c r="D428" s="254"/>
      <c r="E428" s="254"/>
      <c r="F428" s="254"/>
      <c r="G428" s="390">
        <v>150000</v>
      </c>
      <c r="H428" s="76" t="s">
        <v>247</v>
      </c>
      <c r="I428" s="278" t="s">
        <v>77</v>
      </c>
      <c r="J428" s="1"/>
      <c r="K428" s="1"/>
      <c r="L428" s="4">
        <v>42</v>
      </c>
      <c r="M428" s="76" t="s">
        <v>385</v>
      </c>
      <c r="N428" s="10">
        <v>6011</v>
      </c>
      <c r="O428" s="11">
        <v>2240</v>
      </c>
      <c r="P428" s="21">
        <v>150000</v>
      </c>
      <c r="Q428" s="21"/>
      <c r="R428" s="233">
        <f t="shared" si="54"/>
        <v>150000</v>
      </c>
      <c r="S428" s="22">
        <f t="shared" si="57"/>
        <v>0</v>
      </c>
      <c r="T428" s="20"/>
      <c r="U428" s="20"/>
      <c r="V428" s="205"/>
      <c r="W428" s="16"/>
      <c r="X428" s="174"/>
      <c r="Y428" s="428">
        <f t="shared" si="50"/>
        <v>0</v>
      </c>
    </row>
    <row r="429" spans="1:25" s="110" customFormat="1" ht="37.5">
      <c r="A429" s="40"/>
      <c r="B429" s="63" t="s">
        <v>4</v>
      </c>
      <c r="C429" s="254"/>
      <c r="D429" s="254"/>
      <c r="E429" s="254"/>
      <c r="F429" s="254"/>
      <c r="G429" s="390">
        <v>20000</v>
      </c>
      <c r="H429" s="76" t="s">
        <v>248</v>
      </c>
      <c r="I429" s="278" t="s">
        <v>77</v>
      </c>
      <c r="J429" s="1" t="s">
        <v>410</v>
      </c>
      <c r="K429" s="1"/>
      <c r="L429" s="364" t="s">
        <v>277</v>
      </c>
      <c r="M429" s="58" t="s">
        <v>276</v>
      </c>
      <c r="N429" s="475">
        <v>2111</v>
      </c>
      <c r="O429" s="11">
        <v>3210</v>
      </c>
      <c r="P429" s="21"/>
      <c r="Q429" s="21">
        <v>20000</v>
      </c>
      <c r="R429" s="233">
        <f t="shared" si="54"/>
        <v>20000</v>
      </c>
      <c r="S429" s="22">
        <f t="shared" si="57"/>
        <v>0</v>
      </c>
      <c r="T429" s="20"/>
      <c r="U429" s="20"/>
      <c r="V429" s="205"/>
      <c r="W429" s="16"/>
      <c r="X429" s="174"/>
      <c r="Y429" s="428">
        <f t="shared" si="50"/>
        <v>0</v>
      </c>
    </row>
    <row r="430" spans="1:25" s="110" customFormat="1" ht="37.5">
      <c r="A430" s="40"/>
      <c r="B430" s="63" t="s">
        <v>4</v>
      </c>
      <c r="C430" s="254"/>
      <c r="D430" s="254"/>
      <c r="E430" s="254"/>
      <c r="F430" s="254"/>
      <c r="G430" s="390">
        <v>20000</v>
      </c>
      <c r="H430" s="76" t="s">
        <v>249</v>
      </c>
      <c r="I430" s="278" t="s">
        <v>77</v>
      </c>
      <c r="J430" s="1" t="s">
        <v>410</v>
      </c>
      <c r="K430" s="1"/>
      <c r="L430" s="364" t="s">
        <v>277</v>
      </c>
      <c r="M430" s="58" t="s">
        <v>276</v>
      </c>
      <c r="N430" s="475">
        <v>2111</v>
      </c>
      <c r="O430" s="11">
        <v>2610</v>
      </c>
      <c r="P430" s="21">
        <v>20000</v>
      </c>
      <c r="Q430" s="21"/>
      <c r="R430" s="233">
        <f t="shared" si="54"/>
        <v>20000</v>
      </c>
      <c r="S430" s="22">
        <f t="shared" si="57"/>
        <v>0</v>
      </c>
      <c r="T430" s="20"/>
      <c r="U430" s="20"/>
      <c r="V430" s="205"/>
      <c r="W430" s="16"/>
      <c r="X430" s="174"/>
      <c r="Y430" s="428">
        <f t="shared" si="50"/>
        <v>0</v>
      </c>
    </row>
    <row r="431" spans="1:25" s="110" customFormat="1" ht="37.5">
      <c r="A431" s="40"/>
      <c r="B431" s="63" t="s">
        <v>4</v>
      </c>
      <c r="C431" s="254"/>
      <c r="D431" s="254"/>
      <c r="E431" s="254"/>
      <c r="F431" s="254"/>
      <c r="G431" s="390">
        <v>20000</v>
      </c>
      <c r="H431" s="76" t="s">
        <v>486</v>
      </c>
      <c r="I431" s="278" t="s">
        <v>77</v>
      </c>
      <c r="J431" s="1" t="s">
        <v>410</v>
      </c>
      <c r="K431" s="1"/>
      <c r="L431" s="364" t="s">
        <v>277</v>
      </c>
      <c r="M431" s="58" t="s">
        <v>276</v>
      </c>
      <c r="N431" s="475">
        <v>2010</v>
      </c>
      <c r="O431" s="11">
        <v>2610</v>
      </c>
      <c r="P431" s="21">
        <v>20000</v>
      </c>
      <c r="Q431" s="21"/>
      <c r="R431" s="233">
        <f>+P431+Q431</f>
        <v>20000</v>
      </c>
      <c r="S431" s="22">
        <f>T431+U431</f>
        <v>0</v>
      </c>
      <c r="T431" s="20"/>
      <c r="U431" s="20"/>
      <c r="V431" s="205"/>
      <c r="W431" s="16"/>
      <c r="X431" s="174"/>
      <c r="Y431" s="428">
        <f t="shared" si="50"/>
        <v>0</v>
      </c>
    </row>
    <row r="432" spans="1:25" s="110" customFormat="1" ht="56.25">
      <c r="A432" s="40"/>
      <c r="B432" s="63" t="s">
        <v>4</v>
      </c>
      <c r="C432" s="254"/>
      <c r="D432" s="254"/>
      <c r="E432" s="254"/>
      <c r="F432" s="254"/>
      <c r="G432" s="390">
        <v>20000</v>
      </c>
      <c r="H432" s="76" t="s">
        <v>250</v>
      </c>
      <c r="I432" s="278" t="s">
        <v>77</v>
      </c>
      <c r="J432" s="1"/>
      <c r="K432" s="1"/>
      <c r="L432" s="4">
        <v>42</v>
      </c>
      <c r="M432" s="76" t="s">
        <v>385</v>
      </c>
      <c r="N432" s="10">
        <v>6011</v>
      </c>
      <c r="O432" s="11">
        <v>2240</v>
      </c>
      <c r="P432" s="21">
        <v>20000</v>
      </c>
      <c r="Q432" s="21"/>
      <c r="R432" s="233">
        <f aca="true" t="shared" si="59" ref="R432:R437">+P432+Q432</f>
        <v>20000</v>
      </c>
      <c r="S432" s="22">
        <f aca="true" t="shared" si="60" ref="S432:S437">T432+U432</f>
        <v>0</v>
      </c>
      <c r="T432" s="20"/>
      <c r="U432" s="20"/>
      <c r="V432" s="205"/>
      <c r="W432" s="16"/>
      <c r="X432" s="174"/>
      <c r="Y432" s="428">
        <f t="shared" si="50"/>
        <v>0</v>
      </c>
    </row>
    <row r="433" spans="1:25" s="110" customFormat="1" ht="56.25">
      <c r="A433" s="40"/>
      <c r="B433" s="63" t="s">
        <v>4</v>
      </c>
      <c r="C433" s="254"/>
      <c r="D433" s="254"/>
      <c r="E433" s="254"/>
      <c r="F433" s="254"/>
      <c r="G433" s="390">
        <v>20000</v>
      </c>
      <c r="H433" s="76" t="s">
        <v>251</v>
      </c>
      <c r="I433" s="278" t="s">
        <v>77</v>
      </c>
      <c r="J433" s="429" t="s">
        <v>400</v>
      </c>
      <c r="K433" s="1"/>
      <c r="L433" s="364" t="s">
        <v>265</v>
      </c>
      <c r="M433" s="379" t="s">
        <v>230</v>
      </c>
      <c r="N433" s="475">
        <v>1010</v>
      </c>
      <c r="O433" s="11">
        <v>2240</v>
      </c>
      <c r="P433" s="21">
        <v>20000</v>
      </c>
      <c r="Q433" s="21"/>
      <c r="R433" s="233">
        <f>+P433+Q433</f>
        <v>20000</v>
      </c>
      <c r="S433" s="22">
        <f>T433+U433</f>
        <v>0</v>
      </c>
      <c r="T433" s="20"/>
      <c r="U433" s="20"/>
      <c r="V433" s="205"/>
      <c r="W433" s="16"/>
      <c r="X433" s="174"/>
      <c r="Y433" s="428">
        <f t="shared" si="50"/>
        <v>0</v>
      </c>
    </row>
    <row r="434" spans="1:25" s="110" customFormat="1" ht="56.25">
      <c r="A434" s="40"/>
      <c r="B434" s="63" t="s">
        <v>4</v>
      </c>
      <c r="C434" s="254"/>
      <c r="D434" s="254"/>
      <c r="E434" s="254"/>
      <c r="F434" s="442" t="s">
        <v>507</v>
      </c>
      <c r="G434" s="398"/>
      <c r="H434" s="254"/>
      <c r="I434" s="278" t="s">
        <v>77</v>
      </c>
      <c r="J434" s="1"/>
      <c r="K434" s="1"/>
      <c r="L434" s="4"/>
      <c r="M434" s="58"/>
      <c r="N434" s="475"/>
      <c r="O434" s="11"/>
      <c r="P434" s="21"/>
      <c r="Q434" s="21"/>
      <c r="R434" s="233">
        <f>+P434+Q434</f>
        <v>0</v>
      </c>
      <c r="S434" s="22">
        <f>T434+U434</f>
        <v>0</v>
      </c>
      <c r="T434" s="20"/>
      <c r="U434" s="20"/>
      <c r="V434" s="205"/>
      <c r="W434" s="16"/>
      <c r="X434" s="174"/>
      <c r="Y434" s="428">
        <f aca="true" t="shared" si="61" ref="Y434:Y497">R434-G434</f>
        <v>0</v>
      </c>
    </row>
    <row r="435" spans="1:25" s="110" customFormat="1" ht="37.5">
      <c r="A435" s="40"/>
      <c r="B435" s="63" t="s">
        <v>4</v>
      </c>
      <c r="C435" s="254"/>
      <c r="D435" s="254"/>
      <c r="E435" s="254"/>
      <c r="F435" s="254"/>
      <c r="G435" s="390"/>
      <c r="H435" s="76"/>
      <c r="I435" s="278" t="s">
        <v>77</v>
      </c>
      <c r="J435" s="1"/>
      <c r="K435" s="1"/>
      <c r="L435" s="4"/>
      <c r="M435" s="58"/>
      <c r="N435" s="475"/>
      <c r="O435" s="11"/>
      <c r="P435" s="21"/>
      <c r="Q435" s="21"/>
      <c r="R435" s="233">
        <f>+P435+Q435</f>
        <v>0</v>
      </c>
      <c r="S435" s="22">
        <f>T435+U435</f>
        <v>0</v>
      </c>
      <c r="T435" s="20"/>
      <c r="U435" s="20"/>
      <c r="V435" s="205"/>
      <c r="W435" s="16"/>
      <c r="X435" s="174"/>
      <c r="Y435" s="428">
        <f t="shared" si="61"/>
        <v>0</v>
      </c>
    </row>
    <row r="436" spans="1:25" s="110" customFormat="1" ht="18" customHeight="1">
      <c r="A436" s="40"/>
      <c r="B436" s="63" t="s">
        <v>4</v>
      </c>
      <c r="C436" s="254"/>
      <c r="D436" s="254"/>
      <c r="E436" s="254"/>
      <c r="F436" s="254"/>
      <c r="G436" s="398"/>
      <c r="H436" s="42"/>
      <c r="I436" s="278" t="s">
        <v>77</v>
      </c>
      <c r="J436" s="1"/>
      <c r="K436" s="1"/>
      <c r="L436" s="4"/>
      <c r="M436" s="58"/>
      <c r="N436" s="475"/>
      <c r="O436" s="11"/>
      <c r="P436" s="21"/>
      <c r="Q436" s="21"/>
      <c r="R436" s="233">
        <f t="shared" si="59"/>
        <v>0</v>
      </c>
      <c r="S436" s="22">
        <f t="shared" si="60"/>
        <v>0</v>
      </c>
      <c r="T436" s="20"/>
      <c r="U436" s="20"/>
      <c r="V436" s="205"/>
      <c r="W436" s="16"/>
      <c r="X436" s="174"/>
      <c r="Y436" s="428">
        <f t="shared" si="61"/>
        <v>0</v>
      </c>
    </row>
    <row r="437" spans="1:25" s="110" customFormat="1" ht="21.75" customHeight="1">
      <c r="A437" s="40"/>
      <c r="B437" s="63" t="s">
        <v>4</v>
      </c>
      <c r="C437" s="254"/>
      <c r="D437" s="254"/>
      <c r="E437" s="254"/>
      <c r="F437" s="254"/>
      <c r="G437" s="398"/>
      <c r="H437" s="42"/>
      <c r="I437" s="278" t="s">
        <v>77</v>
      </c>
      <c r="J437" s="1"/>
      <c r="K437" s="1"/>
      <c r="L437" s="4"/>
      <c r="M437" s="58"/>
      <c r="N437" s="475"/>
      <c r="O437" s="11"/>
      <c r="P437" s="21"/>
      <c r="Q437" s="21"/>
      <c r="R437" s="233">
        <f t="shared" si="59"/>
        <v>0</v>
      </c>
      <c r="S437" s="22">
        <f t="shared" si="60"/>
        <v>0</v>
      </c>
      <c r="T437" s="20"/>
      <c r="U437" s="20"/>
      <c r="V437" s="205"/>
      <c r="W437" s="16"/>
      <c r="X437" s="174"/>
      <c r="Y437" s="428">
        <f t="shared" si="61"/>
        <v>0</v>
      </c>
    </row>
    <row r="438" spans="1:25" s="110" customFormat="1" ht="20.25" customHeight="1">
      <c r="A438" s="40"/>
      <c r="B438" s="63" t="s">
        <v>4</v>
      </c>
      <c r="C438" s="254"/>
      <c r="D438" s="254"/>
      <c r="E438" s="254"/>
      <c r="F438" s="254"/>
      <c r="G438" s="398"/>
      <c r="H438" s="42"/>
      <c r="I438" s="278" t="s">
        <v>77</v>
      </c>
      <c r="J438" s="1"/>
      <c r="K438" s="1"/>
      <c r="L438" s="4"/>
      <c r="M438" s="58"/>
      <c r="N438" s="339"/>
      <c r="O438" s="11"/>
      <c r="P438" s="21"/>
      <c r="Q438" s="21"/>
      <c r="R438" s="233">
        <f t="shared" si="54"/>
        <v>0</v>
      </c>
      <c r="S438" s="22">
        <f t="shared" si="57"/>
        <v>0</v>
      </c>
      <c r="T438" s="20"/>
      <c r="U438" s="20"/>
      <c r="V438" s="205"/>
      <c r="W438" s="16"/>
      <c r="X438" s="174"/>
      <c r="Y438" s="428">
        <f t="shared" si="61"/>
        <v>0</v>
      </c>
    </row>
    <row r="439" spans="1:25" s="134" customFormat="1" ht="37.5">
      <c r="A439" s="70">
        <v>37</v>
      </c>
      <c r="B439" s="382" t="s">
        <v>4</v>
      </c>
      <c r="C439" s="277">
        <v>500000</v>
      </c>
      <c r="D439" s="277"/>
      <c r="E439" s="384">
        <f>SUM(E427:E438)</f>
        <v>0</v>
      </c>
      <c r="F439" s="384"/>
      <c r="G439" s="384">
        <f>SUM(G427:G438)</f>
        <v>300000</v>
      </c>
      <c r="H439" s="46"/>
      <c r="I439" s="166" t="s">
        <v>77</v>
      </c>
      <c r="J439" s="64"/>
      <c r="K439" s="64"/>
      <c r="L439" s="300"/>
      <c r="M439" s="5"/>
      <c r="N439" s="5"/>
      <c r="O439" s="320"/>
      <c r="P439" s="19">
        <f aca="true" t="shared" si="62" ref="P439:W439">SUM(P427:P438)</f>
        <v>280000</v>
      </c>
      <c r="Q439" s="19">
        <f t="shared" si="62"/>
        <v>20000</v>
      </c>
      <c r="R439" s="19">
        <f t="shared" si="62"/>
        <v>300000</v>
      </c>
      <c r="S439" s="19">
        <f t="shared" si="62"/>
        <v>0</v>
      </c>
      <c r="T439" s="19">
        <f t="shared" si="62"/>
        <v>0</v>
      </c>
      <c r="U439" s="19">
        <f t="shared" si="62"/>
        <v>0</v>
      </c>
      <c r="V439" s="19">
        <f t="shared" si="62"/>
        <v>0</v>
      </c>
      <c r="W439" s="19">
        <f t="shared" si="62"/>
        <v>0</v>
      </c>
      <c r="X439" s="99"/>
      <c r="Y439" s="428">
        <f t="shared" si="61"/>
        <v>0</v>
      </c>
    </row>
    <row r="440" spans="1:25" s="133" customFormat="1" ht="56.25">
      <c r="A440" s="49"/>
      <c r="B440" s="140" t="s">
        <v>3</v>
      </c>
      <c r="C440" s="262"/>
      <c r="D440" s="262"/>
      <c r="E440" s="262"/>
      <c r="F440" s="262"/>
      <c r="G440" s="396">
        <v>25000</v>
      </c>
      <c r="H440" s="42" t="s">
        <v>192</v>
      </c>
      <c r="I440" s="164" t="s">
        <v>26</v>
      </c>
      <c r="J440" s="242"/>
      <c r="K440" s="242"/>
      <c r="L440" s="306">
        <v>43</v>
      </c>
      <c r="M440" s="42" t="s">
        <v>387</v>
      </c>
      <c r="N440" s="36" t="s">
        <v>391</v>
      </c>
      <c r="O440" s="337">
        <v>2240</v>
      </c>
      <c r="P440" s="26">
        <v>25000</v>
      </c>
      <c r="Q440" s="26"/>
      <c r="R440" s="233">
        <f t="shared" si="54"/>
        <v>25000</v>
      </c>
      <c r="S440" s="22">
        <f t="shared" si="57"/>
        <v>0</v>
      </c>
      <c r="T440" s="163"/>
      <c r="U440" s="163"/>
      <c r="V440" s="205"/>
      <c r="W440" s="22"/>
      <c r="X440" s="174"/>
      <c r="Y440" s="428">
        <f t="shared" si="61"/>
        <v>0</v>
      </c>
    </row>
    <row r="441" spans="1:25" s="133" customFormat="1" ht="56.25">
      <c r="A441" s="49"/>
      <c r="B441" s="140" t="s">
        <v>3</v>
      </c>
      <c r="C441" s="262"/>
      <c r="D441" s="262"/>
      <c r="E441" s="262"/>
      <c r="F441" s="262"/>
      <c r="G441" s="396">
        <v>80000</v>
      </c>
      <c r="H441" s="42" t="s">
        <v>193</v>
      </c>
      <c r="I441" s="164" t="s">
        <v>26</v>
      </c>
      <c r="J441" s="242"/>
      <c r="K441" s="242"/>
      <c r="L441" s="306">
        <v>43</v>
      </c>
      <c r="M441" s="42" t="s">
        <v>387</v>
      </c>
      <c r="N441" s="36" t="s">
        <v>350</v>
      </c>
      <c r="O441" s="33">
        <v>2240</v>
      </c>
      <c r="P441" s="26">
        <v>80000</v>
      </c>
      <c r="Q441" s="26"/>
      <c r="R441" s="233">
        <f t="shared" si="54"/>
        <v>80000</v>
      </c>
      <c r="S441" s="22">
        <f t="shared" si="57"/>
        <v>0</v>
      </c>
      <c r="T441" s="163"/>
      <c r="U441" s="163"/>
      <c r="V441" s="204"/>
      <c r="W441" s="22"/>
      <c r="X441" s="174"/>
      <c r="Y441" s="428">
        <f t="shared" si="61"/>
        <v>0</v>
      </c>
    </row>
    <row r="442" spans="1:25" ht="56.25">
      <c r="A442" s="49"/>
      <c r="B442" s="140" t="s">
        <v>3</v>
      </c>
      <c r="C442" s="262"/>
      <c r="D442" s="262"/>
      <c r="E442" s="262"/>
      <c r="F442" s="262"/>
      <c r="G442" s="396">
        <v>5000</v>
      </c>
      <c r="H442" s="42" t="s">
        <v>194</v>
      </c>
      <c r="I442" s="164" t="s">
        <v>26</v>
      </c>
      <c r="J442" s="242"/>
      <c r="K442" s="242"/>
      <c r="L442" s="4">
        <v>11</v>
      </c>
      <c r="M442" s="58" t="s">
        <v>240</v>
      </c>
      <c r="N442" s="475">
        <v>5033</v>
      </c>
      <c r="O442" s="33">
        <v>3110</v>
      </c>
      <c r="P442" s="24"/>
      <c r="Q442" s="24">
        <v>5000</v>
      </c>
      <c r="R442" s="233">
        <f t="shared" si="54"/>
        <v>5000</v>
      </c>
      <c r="S442" s="22">
        <f t="shared" si="57"/>
        <v>0</v>
      </c>
      <c r="T442" s="163"/>
      <c r="U442" s="163"/>
      <c r="V442" s="204"/>
      <c r="W442" s="22"/>
      <c r="X442" s="97"/>
      <c r="Y442" s="428">
        <f t="shared" si="61"/>
        <v>0</v>
      </c>
    </row>
    <row r="443" spans="1:25" ht="56.25">
      <c r="A443" s="49"/>
      <c r="B443" s="142" t="s">
        <v>3</v>
      </c>
      <c r="C443" s="263"/>
      <c r="D443" s="263"/>
      <c r="E443" s="263"/>
      <c r="F443" s="263"/>
      <c r="G443" s="396">
        <v>30000</v>
      </c>
      <c r="H443" s="42" t="s">
        <v>195</v>
      </c>
      <c r="I443" s="164" t="s">
        <v>26</v>
      </c>
      <c r="J443" s="429" t="s">
        <v>400</v>
      </c>
      <c r="K443" s="242"/>
      <c r="L443" s="358" t="s">
        <v>265</v>
      </c>
      <c r="M443" s="169" t="s">
        <v>230</v>
      </c>
      <c r="N443" s="346">
        <v>1020</v>
      </c>
      <c r="O443" s="33">
        <v>2240</v>
      </c>
      <c r="P443" s="24">
        <v>30000</v>
      </c>
      <c r="Q443" s="24"/>
      <c r="R443" s="233">
        <f t="shared" si="54"/>
        <v>30000</v>
      </c>
      <c r="S443" s="22">
        <f t="shared" si="57"/>
        <v>0</v>
      </c>
      <c r="T443" s="163"/>
      <c r="U443" s="163"/>
      <c r="V443" s="204"/>
      <c r="W443" s="22"/>
      <c r="X443" s="97"/>
      <c r="Y443" s="428">
        <f t="shared" si="61"/>
        <v>0</v>
      </c>
    </row>
    <row r="444" spans="1:25" ht="18.75">
      <c r="A444" s="49"/>
      <c r="B444" s="142" t="s">
        <v>3</v>
      </c>
      <c r="C444" s="263"/>
      <c r="D444" s="263"/>
      <c r="E444" s="263"/>
      <c r="F444" s="263"/>
      <c r="G444" s="396">
        <v>76000</v>
      </c>
      <c r="H444" s="42" t="s">
        <v>196</v>
      </c>
      <c r="I444" s="164" t="s">
        <v>26</v>
      </c>
      <c r="J444" s="242"/>
      <c r="K444" s="242"/>
      <c r="L444" s="358" t="s">
        <v>265</v>
      </c>
      <c r="M444" s="169" t="s">
        <v>230</v>
      </c>
      <c r="N444" s="346">
        <v>1010</v>
      </c>
      <c r="O444" s="33">
        <v>2240</v>
      </c>
      <c r="P444" s="26">
        <v>76000</v>
      </c>
      <c r="Q444" s="26"/>
      <c r="R444" s="233">
        <f t="shared" si="54"/>
        <v>76000</v>
      </c>
      <c r="S444" s="22">
        <f t="shared" si="57"/>
        <v>0</v>
      </c>
      <c r="T444" s="163"/>
      <c r="U444" s="163"/>
      <c r="V444" s="204"/>
      <c r="W444" s="22"/>
      <c r="X444" s="97"/>
      <c r="Y444" s="428">
        <f t="shared" si="61"/>
        <v>0</v>
      </c>
    </row>
    <row r="445" spans="1:25" ht="47.25">
      <c r="A445" s="49"/>
      <c r="B445" s="142" t="s">
        <v>3</v>
      </c>
      <c r="C445" s="263"/>
      <c r="D445" s="263"/>
      <c r="E445" s="263"/>
      <c r="F445" s="263"/>
      <c r="G445" s="396">
        <v>6000</v>
      </c>
      <c r="H445" s="42" t="s">
        <v>197</v>
      </c>
      <c r="I445" s="164" t="s">
        <v>26</v>
      </c>
      <c r="J445" s="1" t="s">
        <v>236</v>
      </c>
      <c r="K445" s="1"/>
      <c r="L445" s="4">
        <v>10</v>
      </c>
      <c r="M445" s="74" t="s">
        <v>235</v>
      </c>
      <c r="N445" s="346">
        <v>4030</v>
      </c>
      <c r="O445" s="33">
        <v>3110</v>
      </c>
      <c r="P445" s="26"/>
      <c r="Q445" s="26">
        <v>6000</v>
      </c>
      <c r="R445" s="233">
        <f t="shared" si="54"/>
        <v>6000</v>
      </c>
      <c r="S445" s="22">
        <f t="shared" si="57"/>
        <v>0</v>
      </c>
      <c r="T445" s="163"/>
      <c r="U445" s="163"/>
      <c r="V445" s="204"/>
      <c r="W445" s="22"/>
      <c r="X445" s="97"/>
      <c r="Y445" s="428">
        <f t="shared" si="61"/>
        <v>0</v>
      </c>
    </row>
    <row r="446" spans="1:25" ht="37.5">
      <c r="A446" s="49"/>
      <c r="B446" s="142" t="s">
        <v>3</v>
      </c>
      <c r="C446" s="263"/>
      <c r="D446" s="263"/>
      <c r="E446" s="263"/>
      <c r="F446" s="263"/>
      <c r="G446" s="396">
        <v>20000</v>
      </c>
      <c r="H446" s="42" t="s">
        <v>198</v>
      </c>
      <c r="I446" s="164" t="s">
        <v>26</v>
      </c>
      <c r="J446" s="242"/>
      <c r="K446" s="242"/>
      <c r="L446" s="306">
        <v>12</v>
      </c>
      <c r="M446" s="74" t="s">
        <v>349</v>
      </c>
      <c r="N446" s="10">
        <v>6011</v>
      </c>
      <c r="O446" s="319">
        <v>2240</v>
      </c>
      <c r="P446" s="26">
        <v>20000</v>
      </c>
      <c r="Q446" s="26"/>
      <c r="R446" s="233">
        <f t="shared" si="54"/>
        <v>20000</v>
      </c>
      <c r="S446" s="22">
        <f t="shared" si="57"/>
        <v>0</v>
      </c>
      <c r="T446" s="163"/>
      <c r="U446" s="163"/>
      <c r="V446" s="204"/>
      <c r="W446" s="22"/>
      <c r="X446" s="174"/>
      <c r="Y446" s="428">
        <f t="shared" si="61"/>
        <v>0</v>
      </c>
    </row>
    <row r="447" spans="1:25" ht="56.25">
      <c r="A447" s="49"/>
      <c r="B447" s="142" t="s">
        <v>3</v>
      </c>
      <c r="C447" s="263"/>
      <c r="D447" s="263"/>
      <c r="E447" s="263"/>
      <c r="F447" s="263"/>
      <c r="G447" s="396">
        <v>58000</v>
      </c>
      <c r="H447" s="42" t="s">
        <v>199</v>
      </c>
      <c r="I447" s="164" t="s">
        <v>26</v>
      </c>
      <c r="J447" s="429" t="s">
        <v>400</v>
      </c>
      <c r="K447" s="242"/>
      <c r="L447" s="358" t="s">
        <v>265</v>
      </c>
      <c r="M447" s="169" t="s">
        <v>230</v>
      </c>
      <c r="N447" s="323">
        <v>1010</v>
      </c>
      <c r="O447" s="33">
        <v>2240</v>
      </c>
      <c r="P447" s="26">
        <v>58000</v>
      </c>
      <c r="Q447" s="26"/>
      <c r="R447" s="233">
        <f t="shared" si="54"/>
        <v>58000</v>
      </c>
      <c r="S447" s="22">
        <f t="shared" si="57"/>
        <v>0</v>
      </c>
      <c r="T447" s="163"/>
      <c r="U447" s="163"/>
      <c r="V447" s="204"/>
      <c r="W447" s="22"/>
      <c r="X447" s="97"/>
      <c r="Y447" s="428">
        <f t="shared" si="61"/>
        <v>0</v>
      </c>
    </row>
    <row r="448" spans="1:25" ht="18.75">
      <c r="A448" s="49"/>
      <c r="B448" s="142" t="s">
        <v>3</v>
      </c>
      <c r="C448" s="263"/>
      <c r="D448" s="263"/>
      <c r="E448" s="263"/>
      <c r="F448" s="263"/>
      <c r="G448" s="396"/>
      <c r="H448" s="42"/>
      <c r="I448" s="164" t="s">
        <v>26</v>
      </c>
      <c r="J448" s="242"/>
      <c r="K448" s="242"/>
      <c r="L448" s="306"/>
      <c r="M448" s="474"/>
      <c r="N448" s="323"/>
      <c r="O448" s="33"/>
      <c r="P448" s="26"/>
      <c r="Q448" s="26"/>
      <c r="R448" s="233">
        <f t="shared" si="54"/>
        <v>0</v>
      </c>
      <c r="S448" s="22">
        <f t="shared" si="57"/>
        <v>0</v>
      </c>
      <c r="T448" s="163"/>
      <c r="U448" s="163"/>
      <c r="V448" s="204"/>
      <c r="W448" s="22"/>
      <c r="X448" s="97"/>
      <c r="Y448" s="428">
        <f t="shared" si="61"/>
        <v>0</v>
      </c>
    </row>
    <row r="449" spans="1:25" ht="18.75">
      <c r="A449" s="49"/>
      <c r="B449" s="142" t="s">
        <v>3</v>
      </c>
      <c r="C449" s="263"/>
      <c r="D449" s="263"/>
      <c r="E449" s="263"/>
      <c r="F449" s="263"/>
      <c r="G449" s="396"/>
      <c r="H449" s="42"/>
      <c r="I449" s="164" t="s">
        <v>26</v>
      </c>
      <c r="J449" s="242"/>
      <c r="K449" s="242"/>
      <c r="L449" s="306"/>
      <c r="M449" s="474"/>
      <c r="N449" s="4"/>
      <c r="O449" s="33"/>
      <c r="P449" s="26"/>
      <c r="Q449" s="26"/>
      <c r="R449" s="233">
        <f t="shared" si="54"/>
        <v>0</v>
      </c>
      <c r="S449" s="22">
        <f t="shared" si="57"/>
        <v>0</v>
      </c>
      <c r="T449" s="163"/>
      <c r="U449" s="163"/>
      <c r="V449" s="204"/>
      <c r="W449" s="22"/>
      <c r="X449" s="97"/>
      <c r="Y449" s="428">
        <f t="shared" si="61"/>
        <v>0</v>
      </c>
    </row>
    <row r="450" spans="1:25" ht="18.75">
      <c r="A450" s="49"/>
      <c r="B450" s="142" t="s">
        <v>3</v>
      </c>
      <c r="C450" s="263"/>
      <c r="D450" s="263"/>
      <c r="E450" s="263"/>
      <c r="F450" s="263"/>
      <c r="G450" s="396"/>
      <c r="H450" s="42"/>
      <c r="I450" s="164" t="s">
        <v>26</v>
      </c>
      <c r="J450" s="242"/>
      <c r="K450" s="242"/>
      <c r="L450" s="306"/>
      <c r="M450" s="474"/>
      <c r="N450" s="4"/>
      <c r="O450" s="33"/>
      <c r="P450" s="26"/>
      <c r="Q450" s="26"/>
      <c r="R450" s="233">
        <f t="shared" si="54"/>
        <v>0</v>
      </c>
      <c r="S450" s="22">
        <f t="shared" si="57"/>
        <v>0</v>
      </c>
      <c r="T450" s="163"/>
      <c r="U450" s="163"/>
      <c r="V450" s="204"/>
      <c r="W450" s="22"/>
      <c r="X450" s="97"/>
      <c r="Y450" s="428">
        <f t="shared" si="61"/>
        <v>0</v>
      </c>
    </row>
    <row r="451" spans="1:25" ht="18.75">
      <c r="A451" s="49"/>
      <c r="B451" s="142" t="s">
        <v>3</v>
      </c>
      <c r="C451" s="263"/>
      <c r="D451" s="263"/>
      <c r="E451" s="263"/>
      <c r="F451" s="263"/>
      <c r="G451" s="396"/>
      <c r="H451" s="42"/>
      <c r="I451" s="164" t="s">
        <v>26</v>
      </c>
      <c r="J451" s="242"/>
      <c r="K451" s="242"/>
      <c r="L451" s="306"/>
      <c r="M451" s="474"/>
      <c r="N451" s="346"/>
      <c r="O451" s="33"/>
      <c r="P451" s="26"/>
      <c r="Q451" s="26"/>
      <c r="R451" s="233">
        <f t="shared" si="54"/>
        <v>0</v>
      </c>
      <c r="S451" s="22">
        <f t="shared" si="57"/>
        <v>0</v>
      </c>
      <c r="T451" s="163"/>
      <c r="U451" s="163"/>
      <c r="V451" s="204"/>
      <c r="W451" s="22"/>
      <c r="X451" s="97"/>
      <c r="Y451" s="428">
        <f t="shared" si="61"/>
        <v>0</v>
      </c>
    </row>
    <row r="452" spans="1:25" s="133" customFormat="1" ht="18.75">
      <c r="A452" s="49"/>
      <c r="B452" s="142" t="s">
        <v>3</v>
      </c>
      <c r="C452" s="263"/>
      <c r="D452" s="263"/>
      <c r="E452" s="263"/>
      <c r="F452" s="263"/>
      <c r="G452" s="396"/>
      <c r="H452" s="60"/>
      <c r="I452" s="164" t="s">
        <v>26</v>
      </c>
      <c r="J452" s="242"/>
      <c r="K452" s="242"/>
      <c r="L452" s="306"/>
      <c r="M452" s="74"/>
      <c r="N452" s="54"/>
      <c r="O452" s="33"/>
      <c r="P452" s="26"/>
      <c r="Q452" s="26"/>
      <c r="R452" s="233">
        <f t="shared" si="54"/>
        <v>0</v>
      </c>
      <c r="S452" s="22">
        <f t="shared" si="57"/>
        <v>0</v>
      </c>
      <c r="T452" s="163"/>
      <c r="U452" s="163"/>
      <c r="V452" s="204"/>
      <c r="W452" s="22"/>
      <c r="X452" s="174"/>
      <c r="Y452" s="428">
        <f t="shared" si="61"/>
        <v>0</v>
      </c>
    </row>
    <row r="453" spans="1:25" s="134" customFormat="1" ht="18.75">
      <c r="A453" s="70">
        <v>38</v>
      </c>
      <c r="B453" s="412" t="s">
        <v>3</v>
      </c>
      <c r="C453" s="271">
        <v>300000</v>
      </c>
      <c r="D453" s="271"/>
      <c r="E453" s="271"/>
      <c r="F453" s="271"/>
      <c r="G453" s="384">
        <f>SUM(G440:G452)</f>
        <v>300000</v>
      </c>
      <c r="H453" s="46"/>
      <c r="I453" s="279" t="s">
        <v>26</v>
      </c>
      <c r="J453" s="273"/>
      <c r="K453" s="273"/>
      <c r="L453" s="308"/>
      <c r="M453" s="5"/>
      <c r="N453" s="5"/>
      <c r="O453" s="320"/>
      <c r="P453" s="19">
        <f>SUM(P440:P452)</f>
        <v>289000</v>
      </c>
      <c r="Q453" s="19">
        <f aca="true" t="shared" si="63" ref="Q453:W453">SUM(Q440:Q452)</f>
        <v>11000</v>
      </c>
      <c r="R453" s="19">
        <f t="shared" si="63"/>
        <v>300000</v>
      </c>
      <c r="S453" s="19">
        <f t="shared" si="63"/>
        <v>0</v>
      </c>
      <c r="T453" s="19">
        <f t="shared" si="63"/>
        <v>0</v>
      </c>
      <c r="U453" s="19">
        <f t="shared" si="63"/>
        <v>0</v>
      </c>
      <c r="V453" s="19">
        <f t="shared" si="63"/>
        <v>0</v>
      </c>
      <c r="W453" s="19">
        <f t="shared" si="63"/>
        <v>0</v>
      </c>
      <c r="X453" s="99"/>
      <c r="Y453" s="428">
        <f t="shared" si="61"/>
        <v>0</v>
      </c>
    </row>
    <row r="454" spans="1:25" s="133" customFormat="1" ht="93.75">
      <c r="A454" s="49"/>
      <c r="B454" s="57" t="s">
        <v>6</v>
      </c>
      <c r="C454" s="260"/>
      <c r="D454" s="260"/>
      <c r="E454" s="443">
        <v>85000</v>
      </c>
      <c r="F454" s="443" t="s">
        <v>456</v>
      </c>
      <c r="G454" s="482"/>
      <c r="H454" s="42" t="s">
        <v>112</v>
      </c>
      <c r="I454" s="94"/>
      <c r="J454" s="1"/>
      <c r="K454" s="1"/>
      <c r="L454" s="358"/>
      <c r="M454" s="357"/>
      <c r="N454" s="10"/>
      <c r="O454" s="54"/>
      <c r="P454" s="26"/>
      <c r="Q454" s="26"/>
      <c r="R454" s="233">
        <f t="shared" si="54"/>
        <v>0</v>
      </c>
      <c r="S454" s="22">
        <f t="shared" si="57"/>
        <v>0</v>
      </c>
      <c r="T454" s="163"/>
      <c r="U454" s="163"/>
      <c r="V454" s="204"/>
      <c r="W454" s="22"/>
      <c r="X454" s="97"/>
      <c r="Y454" s="428" t="e">
        <f aca="true" t="shared" si="64" ref="Y454:Y460">R454-F454</f>
        <v>#VALUE!</v>
      </c>
    </row>
    <row r="455" spans="1:25" s="133" customFormat="1" ht="56.25">
      <c r="A455" s="49"/>
      <c r="B455" s="57" t="s">
        <v>6</v>
      </c>
      <c r="C455" s="260"/>
      <c r="D455" s="260"/>
      <c r="E455" s="443">
        <v>120000</v>
      </c>
      <c r="F455" s="443" t="s">
        <v>456</v>
      </c>
      <c r="G455" s="482"/>
      <c r="H455" s="42" t="s">
        <v>113</v>
      </c>
      <c r="I455" s="94"/>
      <c r="J455" s="1"/>
      <c r="K455" s="1"/>
      <c r="L455" s="358"/>
      <c r="M455" s="357"/>
      <c r="N455" s="10"/>
      <c r="O455" s="35"/>
      <c r="P455" s="26"/>
      <c r="Q455" s="26"/>
      <c r="R455" s="233">
        <f t="shared" si="54"/>
        <v>0</v>
      </c>
      <c r="S455" s="22">
        <f t="shared" si="57"/>
        <v>0</v>
      </c>
      <c r="T455" s="163"/>
      <c r="U455" s="163"/>
      <c r="V455" s="204"/>
      <c r="W455" s="22"/>
      <c r="X455" s="97"/>
      <c r="Y455" s="428" t="e">
        <f t="shared" si="64"/>
        <v>#VALUE!</v>
      </c>
    </row>
    <row r="456" spans="1:25" s="133" customFormat="1" ht="93.75">
      <c r="A456" s="49"/>
      <c r="B456" s="80" t="s">
        <v>6</v>
      </c>
      <c r="C456" s="268"/>
      <c r="D456" s="268"/>
      <c r="E456" s="480">
        <v>60000</v>
      </c>
      <c r="F456" s="443" t="s">
        <v>456</v>
      </c>
      <c r="G456" s="482"/>
      <c r="H456" s="42" t="s">
        <v>114</v>
      </c>
      <c r="I456" s="94"/>
      <c r="J456" s="1"/>
      <c r="K456" s="1"/>
      <c r="L456" s="358"/>
      <c r="M456" s="357"/>
      <c r="N456" s="10"/>
      <c r="O456" s="54"/>
      <c r="P456" s="26"/>
      <c r="Q456" s="26"/>
      <c r="R456" s="233">
        <f t="shared" si="54"/>
        <v>0</v>
      </c>
      <c r="S456" s="22">
        <f t="shared" si="57"/>
        <v>0</v>
      </c>
      <c r="T456" s="163"/>
      <c r="U456" s="163"/>
      <c r="V456" s="204"/>
      <c r="W456" s="22"/>
      <c r="X456" s="97"/>
      <c r="Y456" s="428" t="e">
        <f t="shared" si="64"/>
        <v>#VALUE!</v>
      </c>
    </row>
    <row r="457" spans="1:25" s="133" customFormat="1" ht="56.25">
      <c r="A457" s="49"/>
      <c r="B457" s="80" t="s">
        <v>6</v>
      </c>
      <c r="C457" s="268"/>
      <c r="D457" s="268"/>
      <c r="E457" s="480">
        <v>120000</v>
      </c>
      <c r="F457" s="443" t="s">
        <v>456</v>
      </c>
      <c r="G457" s="482"/>
      <c r="H457" s="42" t="s">
        <v>115</v>
      </c>
      <c r="I457" s="94" t="s">
        <v>25</v>
      </c>
      <c r="J457" s="1"/>
      <c r="K457" s="1"/>
      <c r="L457" s="4"/>
      <c r="M457" s="474"/>
      <c r="N457" s="10"/>
      <c r="O457" s="35"/>
      <c r="P457" s="26"/>
      <c r="Q457" s="26"/>
      <c r="R457" s="233">
        <f t="shared" si="54"/>
        <v>0</v>
      </c>
      <c r="S457" s="22">
        <f t="shared" si="57"/>
        <v>0</v>
      </c>
      <c r="T457" s="22"/>
      <c r="U457" s="223"/>
      <c r="V457" s="224"/>
      <c r="W457" s="22"/>
      <c r="X457" s="97"/>
      <c r="Y457" s="428" t="e">
        <f t="shared" si="64"/>
        <v>#VALUE!</v>
      </c>
    </row>
    <row r="458" spans="1:25" s="133" customFormat="1" ht="56.25">
      <c r="A458" s="49"/>
      <c r="B458" s="57" t="s">
        <v>6</v>
      </c>
      <c r="C458" s="260"/>
      <c r="D458" s="260"/>
      <c r="E458" s="443">
        <v>35000</v>
      </c>
      <c r="F458" s="443" t="s">
        <v>456</v>
      </c>
      <c r="G458" s="482"/>
      <c r="H458" s="42" t="s">
        <v>116</v>
      </c>
      <c r="I458" s="94" t="s">
        <v>25</v>
      </c>
      <c r="J458" s="1"/>
      <c r="K458" s="1"/>
      <c r="L458" s="4"/>
      <c r="M458" s="74"/>
      <c r="N458" s="10"/>
      <c r="O458" s="319"/>
      <c r="P458" s="26"/>
      <c r="Q458" s="26"/>
      <c r="R458" s="233">
        <f t="shared" si="54"/>
        <v>0</v>
      </c>
      <c r="S458" s="22">
        <f t="shared" si="57"/>
        <v>0</v>
      </c>
      <c r="T458" s="163"/>
      <c r="U458" s="163"/>
      <c r="V458" s="204"/>
      <c r="W458" s="22"/>
      <c r="X458" s="97"/>
      <c r="Y458" s="428" t="e">
        <f t="shared" si="64"/>
        <v>#VALUE!</v>
      </c>
    </row>
    <row r="459" spans="1:25" s="133" customFormat="1" ht="56.25">
      <c r="A459" s="49"/>
      <c r="B459" s="63" t="s">
        <v>6</v>
      </c>
      <c r="C459" s="254"/>
      <c r="D459" s="254"/>
      <c r="E459" s="443">
        <v>80000</v>
      </c>
      <c r="F459" s="443" t="s">
        <v>456</v>
      </c>
      <c r="G459" s="482"/>
      <c r="H459" s="42" t="s">
        <v>117</v>
      </c>
      <c r="I459" s="94" t="s">
        <v>25</v>
      </c>
      <c r="J459" s="1"/>
      <c r="K459" s="1"/>
      <c r="L459" s="4"/>
      <c r="M459" s="74"/>
      <c r="N459" s="10"/>
      <c r="O459" s="319"/>
      <c r="P459" s="26"/>
      <c r="Q459" s="26"/>
      <c r="R459" s="233">
        <f t="shared" si="54"/>
        <v>0</v>
      </c>
      <c r="S459" s="22">
        <f t="shared" si="57"/>
        <v>0</v>
      </c>
      <c r="T459" s="163"/>
      <c r="U459" s="163"/>
      <c r="V459" s="204"/>
      <c r="W459" s="22"/>
      <c r="X459" s="97"/>
      <c r="Y459" s="428" t="e">
        <f t="shared" si="64"/>
        <v>#VALUE!</v>
      </c>
    </row>
    <row r="460" spans="1:25" s="133" customFormat="1" ht="37.5">
      <c r="A460" s="49"/>
      <c r="B460" s="63" t="s">
        <v>6</v>
      </c>
      <c r="C460" s="254"/>
      <c r="D460" s="254"/>
      <c r="E460" s="442"/>
      <c r="F460" s="443"/>
      <c r="G460" s="482"/>
      <c r="H460" s="76"/>
      <c r="I460" s="94" t="s">
        <v>25</v>
      </c>
      <c r="J460" s="1"/>
      <c r="K460" s="1"/>
      <c r="L460" s="4"/>
      <c r="M460" s="100"/>
      <c r="N460" s="347"/>
      <c r="O460" s="35"/>
      <c r="P460" s="26"/>
      <c r="Q460" s="26"/>
      <c r="R460" s="233">
        <f t="shared" si="54"/>
        <v>0</v>
      </c>
      <c r="S460" s="22">
        <f t="shared" si="57"/>
        <v>0</v>
      </c>
      <c r="T460" s="163"/>
      <c r="U460" s="163"/>
      <c r="V460" s="204"/>
      <c r="W460" s="22"/>
      <c r="X460" s="97"/>
      <c r="Y460" s="428">
        <f t="shared" si="64"/>
        <v>0</v>
      </c>
    </row>
    <row r="461" spans="1:25" s="133" customFormat="1" ht="37.5">
      <c r="A461" s="49"/>
      <c r="B461" s="63" t="s">
        <v>6</v>
      </c>
      <c r="C461" s="254"/>
      <c r="D461" s="254"/>
      <c r="E461" s="442"/>
      <c r="F461" s="442"/>
      <c r="G461" s="390"/>
      <c r="H461" s="76"/>
      <c r="I461" s="94" t="s">
        <v>25</v>
      </c>
      <c r="J461" s="1"/>
      <c r="K461" s="1"/>
      <c r="L461" s="4"/>
      <c r="M461" s="100"/>
      <c r="N461" s="347"/>
      <c r="O461" s="35"/>
      <c r="P461" s="26"/>
      <c r="Q461" s="26"/>
      <c r="R461" s="233">
        <f t="shared" si="54"/>
        <v>0</v>
      </c>
      <c r="S461" s="22">
        <f t="shared" si="57"/>
        <v>0</v>
      </c>
      <c r="T461" s="163"/>
      <c r="U461" s="163"/>
      <c r="V461" s="204"/>
      <c r="W461" s="22"/>
      <c r="X461" s="97"/>
      <c r="Y461" s="428">
        <f t="shared" si="61"/>
        <v>0</v>
      </c>
    </row>
    <row r="462" spans="1:25" s="133" customFormat="1" ht="37.5">
      <c r="A462" s="49"/>
      <c r="B462" s="63" t="s">
        <v>6</v>
      </c>
      <c r="C462" s="254"/>
      <c r="D462" s="254"/>
      <c r="E462" s="442"/>
      <c r="F462" s="442"/>
      <c r="G462" s="390"/>
      <c r="H462" s="76"/>
      <c r="I462" s="94" t="s">
        <v>25</v>
      </c>
      <c r="J462" s="1"/>
      <c r="K462" s="1"/>
      <c r="L462" s="4"/>
      <c r="M462" s="100"/>
      <c r="N462" s="347"/>
      <c r="O462" s="35"/>
      <c r="P462" s="26"/>
      <c r="Q462" s="26"/>
      <c r="R462" s="233">
        <f t="shared" si="54"/>
        <v>0</v>
      </c>
      <c r="S462" s="22">
        <f t="shared" si="57"/>
        <v>0</v>
      </c>
      <c r="T462" s="163"/>
      <c r="U462" s="163"/>
      <c r="V462" s="204"/>
      <c r="W462" s="22"/>
      <c r="X462" s="97"/>
      <c r="Y462" s="428">
        <f t="shared" si="61"/>
        <v>0</v>
      </c>
    </row>
    <row r="463" spans="1:25" s="134" customFormat="1" ht="37.5">
      <c r="A463" s="70">
        <v>39</v>
      </c>
      <c r="B463" s="412" t="s">
        <v>6</v>
      </c>
      <c r="C463" s="271">
        <f>30000+30000+15000+10000+120000+60000+120000+35000+80000</f>
        <v>500000</v>
      </c>
      <c r="D463" s="271"/>
      <c r="E463" s="384">
        <f>SUM(E454:E462)</f>
        <v>500000</v>
      </c>
      <c r="F463" s="384">
        <f>SUM(F454:F462)</f>
        <v>0</v>
      </c>
      <c r="G463" s="384">
        <f>SUM(G454:G462)</f>
        <v>0</v>
      </c>
      <c r="H463" s="93"/>
      <c r="I463" s="166" t="s">
        <v>25</v>
      </c>
      <c r="J463" s="64"/>
      <c r="K463" s="64"/>
      <c r="L463" s="300"/>
      <c r="M463" s="5"/>
      <c r="N463" s="5"/>
      <c r="O463" s="53"/>
      <c r="P463" s="19">
        <f>SUM(P454:P462)</f>
        <v>0</v>
      </c>
      <c r="Q463" s="19">
        <f aca="true" t="shared" si="65" ref="Q463:W463">SUM(Q454:Q462)</f>
        <v>0</v>
      </c>
      <c r="R463" s="19">
        <f t="shared" si="65"/>
        <v>0</v>
      </c>
      <c r="S463" s="19">
        <f t="shared" si="65"/>
        <v>0</v>
      </c>
      <c r="T463" s="19">
        <f t="shared" si="65"/>
        <v>0</v>
      </c>
      <c r="U463" s="19">
        <f t="shared" si="65"/>
        <v>0</v>
      </c>
      <c r="V463" s="19">
        <f t="shared" si="65"/>
        <v>0</v>
      </c>
      <c r="W463" s="19">
        <f t="shared" si="65"/>
        <v>0</v>
      </c>
      <c r="X463" s="99"/>
      <c r="Y463" s="428">
        <f t="shared" si="61"/>
        <v>0</v>
      </c>
    </row>
    <row r="464" spans="1:25" s="110" customFormat="1" ht="75">
      <c r="A464" s="40"/>
      <c r="B464" s="63" t="s">
        <v>8</v>
      </c>
      <c r="C464" s="254"/>
      <c r="D464" s="254"/>
      <c r="E464" s="254"/>
      <c r="F464" s="254"/>
      <c r="G464" s="392">
        <v>50000</v>
      </c>
      <c r="H464" s="60" t="s">
        <v>88</v>
      </c>
      <c r="I464" s="94" t="s">
        <v>27</v>
      </c>
      <c r="J464" s="429" t="s">
        <v>400</v>
      </c>
      <c r="K464" s="1"/>
      <c r="L464" s="358" t="s">
        <v>265</v>
      </c>
      <c r="M464" s="169" t="s">
        <v>230</v>
      </c>
      <c r="N464" s="10">
        <v>1020</v>
      </c>
      <c r="O464" s="35">
        <v>3110</v>
      </c>
      <c r="P464" s="21"/>
      <c r="Q464" s="21">
        <v>50000</v>
      </c>
      <c r="R464" s="233">
        <f aca="true" t="shared" si="66" ref="R464:R529">+P464+Q464</f>
        <v>50000</v>
      </c>
      <c r="S464" s="22">
        <f t="shared" si="57"/>
        <v>0</v>
      </c>
      <c r="T464" s="20"/>
      <c r="U464" s="20"/>
      <c r="V464" s="205"/>
      <c r="W464" s="16"/>
      <c r="X464" s="174"/>
      <c r="Y464" s="428">
        <f t="shared" si="61"/>
        <v>0</v>
      </c>
    </row>
    <row r="465" spans="1:25" s="110" customFormat="1" ht="75">
      <c r="A465" s="40"/>
      <c r="B465" s="63" t="s">
        <v>8</v>
      </c>
      <c r="C465" s="254"/>
      <c r="D465" s="254"/>
      <c r="E465" s="254"/>
      <c r="F465" s="254"/>
      <c r="G465" s="392">
        <v>50000</v>
      </c>
      <c r="H465" s="60" t="s">
        <v>89</v>
      </c>
      <c r="I465" s="94" t="s">
        <v>27</v>
      </c>
      <c r="J465" s="429" t="s">
        <v>400</v>
      </c>
      <c r="K465" s="1"/>
      <c r="L465" s="358" t="s">
        <v>265</v>
      </c>
      <c r="M465" s="169" t="s">
        <v>230</v>
      </c>
      <c r="N465" s="347">
        <v>1020</v>
      </c>
      <c r="O465" s="35">
        <v>3110</v>
      </c>
      <c r="P465" s="21"/>
      <c r="Q465" s="21">
        <v>50000</v>
      </c>
      <c r="R465" s="233">
        <f t="shared" si="66"/>
        <v>50000</v>
      </c>
      <c r="S465" s="22">
        <f t="shared" si="57"/>
        <v>0</v>
      </c>
      <c r="T465" s="20"/>
      <c r="U465" s="20"/>
      <c r="V465" s="205"/>
      <c r="W465" s="16"/>
      <c r="X465" s="174"/>
      <c r="Y465" s="428">
        <f t="shared" si="61"/>
        <v>0</v>
      </c>
    </row>
    <row r="466" spans="1:25" s="110" customFormat="1" ht="75">
      <c r="A466" s="40"/>
      <c r="B466" s="63" t="s">
        <v>8</v>
      </c>
      <c r="C466" s="254"/>
      <c r="D466" s="254"/>
      <c r="E466" s="254"/>
      <c r="F466" s="254"/>
      <c r="G466" s="392">
        <v>50000</v>
      </c>
      <c r="H466" s="60" t="s">
        <v>90</v>
      </c>
      <c r="I466" s="94" t="s">
        <v>27</v>
      </c>
      <c r="J466" s="429" t="s">
        <v>400</v>
      </c>
      <c r="K466" s="1"/>
      <c r="L466" s="358" t="s">
        <v>265</v>
      </c>
      <c r="M466" s="169" t="s">
        <v>230</v>
      </c>
      <c r="N466" s="347">
        <v>1020</v>
      </c>
      <c r="O466" s="35">
        <v>2240</v>
      </c>
      <c r="P466" s="21">
        <v>50000</v>
      </c>
      <c r="Q466" s="21"/>
      <c r="R466" s="233">
        <f t="shared" si="66"/>
        <v>50000</v>
      </c>
      <c r="S466" s="22">
        <f t="shared" si="57"/>
        <v>0</v>
      </c>
      <c r="T466" s="20"/>
      <c r="U466" s="20"/>
      <c r="V466" s="205"/>
      <c r="W466" s="16"/>
      <c r="X466" s="174"/>
      <c r="Y466" s="428">
        <f t="shared" si="61"/>
        <v>0</v>
      </c>
    </row>
    <row r="467" spans="1:25" s="110" customFormat="1" ht="75">
      <c r="A467" s="40"/>
      <c r="B467" s="63" t="s">
        <v>8</v>
      </c>
      <c r="C467" s="254"/>
      <c r="D467" s="254"/>
      <c r="E467" s="254"/>
      <c r="F467" s="254"/>
      <c r="G467" s="392">
        <v>50000</v>
      </c>
      <c r="H467" s="60" t="s">
        <v>91</v>
      </c>
      <c r="I467" s="94" t="s">
        <v>27</v>
      </c>
      <c r="J467" s="429" t="s">
        <v>400</v>
      </c>
      <c r="K467" s="1"/>
      <c r="L467" s="358" t="s">
        <v>265</v>
      </c>
      <c r="M467" s="169" t="s">
        <v>230</v>
      </c>
      <c r="N467" s="347">
        <v>1110</v>
      </c>
      <c r="O467" s="35">
        <v>2240</v>
      </c>
      <c r="P467" s="21">
        <v>50000</v>
      </c>
      <c r="Q467" s="21"/>
      <c r="R467" s="233">
        <f t="shared" si="66"/>
        <v>50000</v>
      </c>
      <c r="S467" s="22">
        <f t="shared" si="57"/>
        <v>0</v>
      </c>
      <c r="T467" s="20"/>
      <c r="U467" s="20"/>
      <c r="V467" s="205"/>
      <c r="W467" s="16"/>
      <c r="X467" s="174"/>
      <c r="Y467" s="428">
        <f t="shared" si="61"/>
        <v>0</v>
      </c>
    </row>
    <row r="468" spans="1:25" s="110" customFormat="1" ht="75">
      <c r="A468" s="40"/>
      <c r="B468" s="63" t="s">
        <v>8</v>
      </c>
      <c r="C468" s="254"/>
      <c r="D468" s="254"/>
      <c r="E468" s="254"/>
      <c r="F468" s="254"/>
      <c r="G468" s="392">
        <v>50000</v>
      </c>
      <c r="H468" s="60" t="s">
        <v>92</v>
      </c>
      <c r="I468" s="94" t="s">
        <v>27</v>
      </c>
      <c r="J468" s="429" t="s">
        <v>400</v>
      </c>
      <c r="K468" s="1"/>
      <c r="L468" s="358" t="s">
        <v>265</v>
      </c>
      <c r="M468" s="169" t="s">
        <v>230</v>
      </c>
      <c r="N468" s="348">
        <v>1110</v>
      </c>
      <c r="O468" s="321" t="s">
        <v>279</v>
      </c>
      <c r="P468" s="23">
        <v>50000</v>
      </c>
      <c r="Q468" s="23"/>
      <c r="R468" s="233">
        <f t="shared" si="66"/>
        <v>50000</v>
      </c>
      <c r="S468" s="22">
        <f t="shared" si="57"/>
        <v>0</v>
      </c>
      <c r="T468" s="163"/>
      <c r="U468" s="163"/>
      <c r="V468" s="205"/>
      <c r="W468" s="16"/>
      <c r="X468" s="174"/>
      <c r="Y468" s="428">
        <f t="shared" si="61"/>
        <v>0</v>
      </c>
    </row>
    <row r="469" spans="1:25" s="110" customFormat="1" ht="75">
      <c r="A469" s="40"/>
      <c r="B469" s="63" t="s">
        <v>8</v>
      </c>
      <c r="C469" s="254"/>
      <c r="D469" s="254"/>
      <c r="E469" s="254"/>
      <c r="F469" s="254"/>
      <c r="G469" s="392">
        <v>50000</v>
      </c>
      <c r="H469" s="76" t="s">
        <v>93</v>
      </c>
      <c r="I469" s="94" t="s">
        <v>27</v>
      </c>
      <c r="J469" s="429" t="s">
        <v>400</v>
      </c>
      <c r="K469" s="1"/>
      <c r="L469" s="358" t="s">
        <v>265</v>
      </c>
      <c r="M469" s="169" t="s">
        <v>230</v>
      </c>
      <c r="N469" s="348">
        <v>1010</v>
      </c>
      <c r="O469" s="321" t="s">
        <v>394</v>
      </c>
      <c r="P469" s="23">
        <v>2000</v>
      </c>
      <c r="Q469" s="23">
        <v>48000</v>
      </c>
      <c r="R469" s="233">
        <f t="shared" si="66"/>
        <v>50000</v>
      </c>
      <c r="S469" s="22">
        <f t="shared" si="57"/>
        <v>0</v>
      </c>
      <c r="T469" s="163"/>
      <c r="U469" s="163"/>
      <c r="V469" s="205"/>
      <c r="W469" s="16"/>
      <c r="X469" s="174"/>
      <c r="Y469" s="428">
        <f t="shared" si="61"/>
        <v>0</v>
      </c>
    </row>
    <row r="470" spans="1:25" s="110" customFormat="1" ht="75">
      <c r="A470" s="40"/>
      <c r="B470" s="63" t="s">
        <v>8</v>
      </c>
      <c r="C470" s="254"/>
      <c r="D470" s="254"/>
      <c r="E470" s="254"/>
      <c r="F470" s="254"/>
      <c r="G470" s="392"/>
      <c r="H470" s="76"/>
      <c r="I470" s="45" t="s">
        <v>27</v>
      </c>
      <c r="J470" s="45"/>
      <c r="K470" s="45"/>
      <c r="L470" s="304"/>
      <c r="M470" s="74"/>
      <c r="N470" s="323"/>
      <c r="O470" s="90"/>
      <c r="P470" s="23"/>
      <c r="Q470" s="23"/>
      <c r="R470" s="233">
        <f t="shared" si="66"/>
        <v>0</v>
      </c>
      <c r="S470" s="22">
        <f t="shared" si="57"/>
        <v>0</v>
      </c>
      <c r="T470" s="163"/>
      <c r="U470" s="163"/>
      <c r="V470" s="205"/>
      <c r="W470" s="16"/>
      <c r="X470" s="174"/>
      <c r="Y470" s="428">
        <f t="shared" si="61"/>
        <v>0</v>
      </c>
    </row>
    <row r="471" spans="1:25" s="134" customFormat="1" ht="75">
      <c r="A471" s="70">
        <v>40</v>
      </c>
      <c r="B471" s="382" t="s">
        <v>8</v>
      </c>
      <c r="C471" s="277">
        <v>300000</v>
      </c>
      <c r="D471" s="277"/>
      <c r="E471" s="277">
        <v>300000</v>
      </c>
      <c r="F471" s="277"/>
      <c r="G471" s="384">
        <f>SUM(G464:G470)</f>
        <v>300000</v>
      </c>
      <c r="H471" s="46"/>
      <c r="I471" s="65" t="s">
        <v>27</v>
      </c>
      <c r="J471" s="65"/>
      <c r="K471" s="65"/>
      <c r="L471" s="303"/>
      <c r="M471" s="5"/>
      <c r="N471" s="5"/>
      <c r="O471" s="53"/>
      <c r="P471" s="19">
        <f>SUM(P464:P470)</f>
        <v>152000</v>
      </c>
      <c r="Q471" s="19">
        <f aca="true" t="shared" si="67" ref="Q471:W471">SUM(Q464:Q470)</f>
        <v>148000</v>
      </c>
      <c r="R471" s="19">
        <f t="shared" si="67"/>
        <v>300000</v>
      </c>
      <c r="S471" s="19">
        <f t="shared" si="67"/>
        <v>0</v>
      </c>
      <c r="T471" s="19">
        <f t="shared" si="67"/>
        <v>0</v>
      </c>
      <c r="U471" s="19">
        <f t="shared" si="67"/>
        <v>0</v>
      </c>
      <c r="V471" s="19">
        <f t="shared" si="67"/>
        <v>0</v>
      </c>
      <c r="W471" s="19">
        <f t="shared" si="67"/>
        <v>0</v>
      </c>
      <c r="X471" s="99"/>
      <c r="Y471" s="428">
        <f t="shared" si="61"/>
        <v>0</v>
      </c>
    </row>
    <row r="472" spans="1:25" ht="56.25">
      <c r="A472" s="40"/>
      <c r="B472" s="57" t="s">
        <v>7</v>
      </c>
      <c r="C472" s="260"/>
      <c r="D472" s="260"/>
      <c r="E472" s="260"/>
      <c r="F472" s="260"/>
      <c r="G472" s="392">
        <v>45158</v>
      </c>
      <c r="H472" s="42" t="s">
        <v>477</v>
      </c>
      <c r="I472" s="1" t="s">
        <v>77</v>
      </c>
      <c r="J472" s="1"/>
      <c r="K472" s="1"/>
      <c r="L472" s="4">
        <v>12</v>
      </c>
      <c r="M472" s="102" t="s">
        <v>349</v>
      </c>
      <c r="N472" s="10">
        <v>6011</v>
      </c>
      <c r="O472" s="28">
        <v>2240</v>
      </c>
      <c r="P472" s="21">
        <v>45158</v>
      </c>
      <c r="Q472" s="17"/>
      <c r="R472" s="233">
        <f t="shared" si="66"/>
        <v>45158</v>
      </c>
      <c r="S472" s="22">
        <f aca="true" t="shared" si="68" ref="S472:S483">T472+U472</f>
        <v>0</v>
      </c>
      <c r="T472" s="20"/>
      <c r="U472" s="20"/>
      <c r="V472" s="205"/>
      <c r="W472" s="16"/>
      <c r="X472" s="174"/>
      <c r="Y472" s="428">
        <f t="shared" si="61"/>
        <v>0</v>
      </c>
    </row>
    <row r="473" spans="1:25" ht="56.25">
      <c r="A473" s="40"/>
      <c r="B473" s="57" t="s">
        <v>7</v>
      </c>
      <c r="C473" s="260"/>
      <c r="D473" s="260"/>
      <c r="E473" s="260"/>
      <c r="F473" s="260"/>
      <c r="G473" s="392">
        <v>50000</v>
      </c>
      <c r="H473" s="42" t="s">
        <v>148</v>
      </c>
      <c r="I473" s="1" t="s">
        <v>77</v>
      </c>
      <c r="J473" s="429" t="s">
        <v>400</v>
      </c>
      <c r="K473" s="1"/>
      <c r="L473" s="358" t="s">
        <v>265</v>
      </c>
      <c r="M473" s="169" t="s">
        <v>230</v>
      </c>
      <c r="N473" s="10">
        <v>1090</v>
      </c>
      <c r="O473" s="35">
        <v>2240</v>
      </c>
      <c r="P473" s="17">
        <v>50000</v>
      </c>
      <c r="Q473" s="17"/>
      <c r="R473" s="233">
        <f t="shared" si="66"/>
        <v>50000</v>
      </c>
      <c r="S473" s="22">
        <f t="shared" si="68"/>
        <v>0</v>
      </c>
      <c r="T473" s="20"/>
      <c r="U473" s="20"/>
      <c r="V473" s="205"/>
      <c r="W473" s="16"/>
      <c r="X473" s="174"/>
      <c r="Y473" s="428">
        <f t="shared" si="61"/>
        <v>0</v>
      </c>
    </row>
    <row r="474" spans="1:25" s="110" customFormat="1" ht="56.25">
      <c r="A474" s="40"/>
      <c r="B474" s="63" t="s">
        <v>7</v>
      </c>
      <c r="C474" s="254"/>
      <c r="D474" s="254"/>
      <c r="E474" s="254"/>
      <c r="F474" s="254"/>
      <c r="G474" s="392">
        <v>55100</v>
      </c>
      <c r="H474" s="60" t="s">
        <v>149</v>
      </c>
      <c r="I474" s="1" t="s">
        <v>77</v>
      </c>
      <c r="J474" s="1"/>
      <c r="K474" s="1"/>
      <c r="L474" s="4">
        <v>11</v>
      </c>
      <c r="M474" s="74" t="s">
        <v>240</v>
      </c>
      <c r="N474" s="4">
        <v>5031</v>
      </c>
      <c r="O474" s="35">
        <v>2210</v>
      </c>
      <c r="P474" s="21">
        <v>55100</v>
      </c>
      <c r="Q474" s="21"/>
      <c r="R474" s="233">
        <f t="shared" si="66"/>
        <v>55100</v>
      </c>
      <c r="S474" s="22">
        <f t="shared" si="68"/>
        <v>0</v>
      </c>
      <c r="T474" s="20"/>
      <c r="U474" s="20"/>
      <c r="V474" s="205"/>
      <c r="W474" s="16"/>
      <c r="X474" s="174"/>
      <c r="Y474" s="428">
        <f t="shared" si="61"/>
        <v>0</v>
      </c>
    </row>
    <row r="475" spans="1:25" ht="37.5">
      <c r="A475" s="40"/>
      <c r="B475" s="63" t="s">
        <v>7</v>
      </c>
      <c r="C475" s="254"/>
      <c r="D475" s="254"/>
      <c r="E475" s="254"/>
      <c r="F475" s="254"/>
      <c r="G475" s="392">
        <v>20000</v>
      </c>
      <c r="H475" s="60" t="s">
        <v>214</v>
      </c>
      <c r="I475" s="1" t="s">
        <v>77</v>
      </c>
      <c r="J475" s="1"/>
      <c r="K475" s="1"/>
      <c r="L475" s="4">
        <v>11</v>
      </c>
      <c r="M475" s="74" t="s">
        <v>240</v>
      </c>
      <c r="N475" s="4">
        <v>5031</v>
      </c>
      <c r="O475" s="35">
        <v>2210</v>
      </c>
      <c r="P475" s="17">
        <v>20000</v>
      </c>
      <c r="Q475" s="17"/>
      <c r="R475" s="233">
        <f t="shared" si="66"/>
        <v>20000</v>
      </c>
      <c r="S475" s="22">
        <f t="shared" si="68"/>
        <v>0</v>
      </c>
      <c r="T475" s="20"/>
      <c r="U475" s="20"/>
      <c r="V475" s="205"/>
      <c r="W475" s="16"/>
      <c r="X475" s="174"/>
      <c r="Y475" s="428">
        <f t="shared" si="61"/>
        <v>0</v>
      </c>
    </row>
    <row r="476" spans="1:25" ht="56.25">
      <c r="A476" s="40"/>
      <c r="B476" s="63" t="s">
        <v>7</v>
      </c>
      <c r="C476" s="254"/>
      <c r="D476" s="254"/>
      <c r="E476" s="254"/>
      <c r="F476" s="254"/>
      <c r="G476" s="392">
        <v>76200</v>
      </c>
      <c r="H476" s="104" t="s">
        <v>379</v>
      </c>
      <c r="I476" s="1" t="s">
        <v>77</v>
      </c>
      <c r="J476" s="1" t="s">
        <v>295</v>
      </c>
      <c r="K476" s="1"/>
      <c r="L476" s="36" t="s">
        <v>273</v>
      </c>
      <c r="M476" s="361" t="s">
        <v>274</v>
      </c>
      <c r="N476" s="10">
        <v>3242</v>
      </c>
      <c r="O476" s="11">
        <v>2730</v>
      </c>
      <c r="P476" s="17">
        <v>76200</v>
      </c>
      <c r="Q476" s="17"/>
      <c r="R476" s="233">
        <f t="shared" si="66"/>
        <v>76200</v>
      </c>
      <c r="S476" s="22">
        <f t="shared" si="68"/>
        <v>0</v>
      </c>
      <c r="T476" s="20"/>
      <c r="U476" s="20"/>
      <c r="V476" s="205"/>
      <c r="W476" s="16"/>
      <c r="X476" s="174"/>
      <c r="Y476" s="428">
        <f t="shared" si="61"/>
        <v>0</v>
      </c>
    </row>
    <row r="477" spans="1:25" ht="37.5">
      <c r="A477" s="40"/>
      <c r="B477" s="63" t="s">
        <v>7</v>
      </c>
      <c r="C477" s="254"/>
      <c r="D477" s="254"/>
      <c r="E477" s="254"/>
      <c r="F477" s="254"/>
      <c r="G477" s="392"/>
      <c r="H477" s="76"/>
      <c r="I477" s="1" t="s">
        <v>77</v>
      </c>
      <c r="J477" s="1"/>
      <c r="K477" s="1"/>
      <c r="L477" s="4"/>
      <c r="M477" s="474"/>
      <c r="N477" s="10"/>
      <c r="O477" s="35"/>
      <c r="P477" s="21"/>
      <c r="Q477" s="21"/>
      <c r="R477" s="233">
        <f t="shared" si="66"/>
        <v>0</v>
      </c>
      <c r="S477" s="22">
        <f t="shared" si="68"/>
        <v>0</v>
      </c>
      <c r="T477" s="16"/>
      <c r="U477" s="225"/>
      <c r="V477" s="205"/>
      <c r="W477" s="20"/>
      <c r="X477" s="174"/>
      <c r="Y477" s="428">
        <f t="shared" si="61"/>
        <v>0</v>
      </c>
    </row>
    <row r="478" spans="1:25" ht="37.5">
      <c r="A478" s="40"/>
      <c r="B478" s="63" t="s">
        <v>7</v>
      </c>
      <c r="C478" s="254"/>
      <c r="D478" s="254"/>
      <c r="E478" s="254"/>
      <c r="F478" s="254"/>
      <c r="G478" s="392"/>
      <c r="H478" s="76"/>
      <c r="I478" s="1" t="s">
        <v>77</v>
      </c>
      <c r="J478" s="1"/>
      <c r="K478" s="1"/>
      <c r="L478" s="4"/>
      <c r="M478" s="102"/>
      <c r="N478" s="10"/>
      <c r="O478" s="28"/>
      <c r="P478" s="21"/>
      <c r="Q478" s="21"/>
      <c r="R478" s="233">
        <f t="shared" si="66"/>
        <v>0</v>
      </c>
      <c r="S478" s="22">
        <f t="shared" si="68"/>
        <v>0</v>
      </c>
      <c r="T478" s="20"/>
      <c r="U478" s="20"/>
      <c r="V478" s="205"/>
      <c r="W478" s="16"/>
      <c r="X478" s="174"/>
      <c r="Y478" s="428">
        <f t="shared" si="61"/>
        <v>0</v>
      </c>
    </row>
    <row r="479" spans="1:25" ht="37.5">
      <c r="A479" s="40"/>
      <c r="B479" s="63" t="s">
        <v>7</v>
      </c>
      <c r="C479" s="259"/>
      <c r="D479" s="259"/>
      <c r="E479" s="259"/>
      <c r="F479" s="259"/>
      <c r="G479" s="390"/>
      <c r="H479" s="87"/>
      <c r="I479" s="1" t="s">
        <v>77</v>
      </c>
      <c r="J479" s="1"/>
      <c r="K479" s="1"/>
      <c r="L479" s="4"/>
      <c r="M479" s="474"/>
      <c r="N479" s="10"/>
      <c r="O479" s="28"/>
      <c r="P479" s="20"/>
      <c r="Q479" s="21"/>
      <c r="R479" s="233">
        <f t="shared" si="66"/>
        <v>0</v>
      </c>
      <c r="S479" s="22">
        <f t="shared" si="68"/>
        <v>0</v>
      </c>
      <c r="T479" s="20"/>
      <c r="U479" s="20"/>
      <c r="V479" s="205"/>
      <c r="W479" s="16"/>
      <c r="X479" s="174"/>
      <c r="Y479" s="428">
        <f t="shared" si="61"/>
        <v>0</v>
      </c>
    </row>
    <row r="480" spans="1:25" ht="37.5">
      <c r="A480" s="40"/>
      <c r="B480" s="63" t="s">
        <v>7</v>
      </c>
      <c r="C480" s="259"/>
      <c r="D480" s="259"/>
      <c r="E480" s="259"/>
      <c r="F480" s="259"/>
      <c r="G480" s="390"/>
      <c r="H480" s="87"/>
      <c r="I480" s="1" t="s">
        <v>77</v>
      </c>
      <c r="J480" s="1"/>
      <c r="K480" s="1"/>
      <c r="L480" s="4"/>
      <c r="M480" s="474"/>
      <c r="N480" s="10"/>
      <c r="O480" s="28"/>
      <c r="P480" s="20"/>
      <c r="Q480" s="21"/>
      <c r="R480" s="233">
        <f t="shared" si="66"/>
        <v>0</v>
      </c>
      <c r="S480" s="22"/>
      <c r="T480" s="20"/>
      <c r="U480" s="20"/>
      <c r="V480" s="205"/>
      <c r="W480" s="16"/>
      <c r="X480" s="174"/>
      <c r="Y480" s="428">
        <f t="shared" si="61"/>
        <v>0</v>
      </c>
    </row>
    <row r="481" spans="1:25" ht="37.5">
      <c r="A481" s="40"/>
      <c r="B481" s="63" t="s">
        <v>7</v>
      </c>
      <c r="C481" s="254"/>
      <c r="D481" s="254"/>
      <c r="E481" s="254"/>
      <c r="F481" s="254"/>
      <c r="G481" s="398"/>
      <c r="H481" s="104"/>
      <c r="I481" s="1" t="s">
        <v>77</v>
      </c>
      <c r="J481" s="1"/>
      <c r="K481" s="1"/>
      <c r="L481" s="4"/>
      <c r="M481" s="8"/>
      <c r="N481" s="4"/>
      <c r="O481" s="322"/>
      <c r="P481" s="163"/>
      <c r="Q481" s="23"/>
      <c r="R481" s="233">
        <f t="shared" si="66"/>
        <v>0</v>
      </c>
      <c r="S481" s="22">
        <f>T481+U481</f>
        <v>0</v>
      </c>
      <c r="T481" s="20"/>
      <c r="U481" s="20"/>
      <c r="V481" s="205"/>
      <c r="W481" s="16"/>
      <c r="X481" s="174"/>
      <c r="Y481" s="428">
        <f t="shared" si="61"/>
        <v>0</v>
      </c>
    </row>
    <row r="482" spans="1:25" ht="37.5">
      <c r="A482" s="40"/>
      <c r="B482" s="63" t="s">
        <v>7</v>
      </c>
      <c r="C482" s="254"/>
      <c r="D482" s="254"/>
      <c r="E482" s="254"/>
      <c r="F482" s="254"/>
      <c r="G482" s="398"/>
      <c r="H482" s="76"/>
      <c r="I482" s="1" t="s">
        <v>77</v>
      </c>
      <c r="J482" s="1"/>
      <c r="K482" s="1"/>
      <c r="L482" s="4"/>
      <c r="M482" s="102"/>
      <c r="N482" s="10"/>
      <c r="O482" s="28"/>
      <c r="P482" s="21"/>
      <c r="Q482" s="21"/>
      <c r="R482" s="233">
        <f t="shared" si="66"/>
        <v>0</v>
      </c>
      <c r="S482" s="22">
        <f t="shared" si="68"/>
        <v>0</v>
      </c>
      <c r="T482" s="20"/>
      <c r="U482" s="20"/>
      <c r="V482" s="205"/>
      <c r="W482" s="16"/>
      <c r="X482" s="174"/>
      <c r="Y482" s="428">
        <f t="shared" si="61"/>
        <v>0</v>
      </c>
    </row>
    <row r="483" spans="1:25" ht="37.5">
      <c r="A483" s="40"/>
      <c r="B483" s="87" t="s">
        <v>7</v>
      </c>
      <c r="C483" s="257"/>
      <c r="D483" s="257"/>
      <c r="E483" s="257"/>
      <c r="F483" s="257"/>
      <c r="G483" s="398"/>
      <c r="H483" s="76"/>
      <c r="I483" s="1" t="s">
        <v>77</v>
      </c>
      <c r="J483" s="1"/>
      <c r="K483" s="1"/>
      <c r="L483" s="4"/>
      <c r="M483" s="74"/>
      <c r="N483" s="323"/>
      <c r="O483" s="11"/>
      <c r="P483" s="21"/>
      <c r="Q483" s="21"/>
      <c r="R483" s="233">
        <f t="shared" si="66"/>
        <v>0</v>
      </c>
      <c r="S483" s="22">
        <f t="shared" si="68"/>
        <v>0</v>
      </c>
      <c r="T483" s="20"/>
      <c r="U483" s="20"/>
      <c r="V483" s="205"/>
      <c r="W483" s="16"/>
      <c r="X483" s="174"/>
      <c r="Y483" s="428">
        <f t="shared" si="61"/>
        <v>0</v>
      </c>
    </row>
    <row r="484" spans="1:25" ht="37.5">
      <c r="A484" s="40"/>
      <c r="B484" s="63" t="s">
        <v>7</v>
      </c>
      <c r="C484" s="254"/>
      <c r="D484" s="254"/>
      <c r="E484" s="254"/>
      <c r="F484" s="254"/>
      <c r="G484" s="398"/>
      <c r="H484" s="76"/>
      <c r="I484" s="1" t="s">
        <v>77</v>
      </c>
      <c r="J484" s="1"/>
      <c r="K484" s="1"/>
      <c r="L484" s="4"/>
      <c r="M484" s="474"/>
      <c r="N484" s="10"/>
      <c r="O484" s="28"/>
      <c r="P484" s="21"/>
      <c r="Q484" s="21"/>
      <c r="R484" s="233">
        <f t="shared" si="66"/>
        <v>0</v>
      </c>
      <c r="S484" s="22"/>
      <c r="T484" s="20"/>
      <c r="U484" s="20"/>
      <c r="V484" s="205"/>
      <c r="W484" s="16"/>
      <c r="X484" s="174"/>
      <c r="Y484" s="428">
        <f t="shared" si="61"/>
        <v>0</v>
      </c>
    </row>
    <row r="485" spans="1:25" s="134" customFormat="1" ht="37.5">
      <c r="A485" s="70">
        <v>41</v>
      </c>
      <c r="B485" s="412" t="s">
        <v>7</v>
      </c>
      <c r="C485" s="415">
        <v>246458</v>
      </c>
      <c r="D485" s="415"/>
      <c r="E485" s="415"/>
      <c r="F485" s="415"/>
      <c r="G485" s="384">
        <f>SUM(G472:G484)</f>
        <v>246458</v>
      </c>
      <c r="H485" s="43"/>
      <c r="I485" s="64" t="s">
        <v>77</v>
      </c>
      <c r="J485" s="64"/>
      <c r="K485" s="64"/>
      <c r="L485" s="300"/>
      <c r="M485" s="12"/>
      <c r="N485" s="12"/>
      <c r="O485" s="12"/>
      <c r="P485" s="19">
        <f>SUM(P472:P484)</f>
        <v>246458</v>
      </c>
      <c r="Q485" s="19">
        <f aca="true" t="shared" si="69" ref="Q485:W485">SUM(Q472:Q484)</f>
        <v>0</v>
      </c>
      <c r="R485" s="19">
        <f t="shared" si="69"/>
        <v>246458</v>
      </c>
      <c r="S485" s="19">
        <f t="shared" si="69"/>
        <v>0</v>
      </c>
      <c r="T485" s="19">
        <f t="shared" si="69"/>
        <v>0</v>
      </c>
      <c r="U485" s="19">
        <f t="shared" si="69"/>
        <v>0</v>
      </c>
      <c r="V485" s="19">
        <f t="shared" si="69"/>
        <v>0</v>
      </c>
      <c r="W485" s="19">
        <f t="shared" si="69"/>
        <v>0</v>
      </c>
      <c r="X485" s="173"/>
      <c r="Y485" s="428">
        <f t="shared" si="61"/>
        <v>0</v>
      </c>
    </row>
    <row r="486" spans="1:25" ht="37.5">
      <c r="A486" s="49"/>
      <c r="B486" s="57" t="s">
        <v>9</v>
      </c>
      <c r="C486" s="260"/>
      <c r="D486" s="260"/>
      <c r="E486" s="442">
        <v>300000</v>
      </c>
      <c r="F486" s="442" t="s">
        <v>476</v>
      </c>
      <c r="G486" s="392"/>
      <c r="H486" s="42" t="s">
        <v>111</v>
      </c>
      <c r="I486" s="1" t="s">
        <v>25</v>
      </c>
      <c r="J486" s="1"/>
      <c r="K486" s="1"/>
      <c r="L486" s="4"/>
      <c r="M486" s="74"/>
      <c r="N486" s="323"/>
      <c r="O486" s="11"/>
      <c r="P486" s="226"/>
      <c r="Q486" s="24"/>
      <c r="R486" s="233">
        <f t="shared" si="66"/>
        <v>0</v>
      </c>
      <c r="S486" s="22">
        <f aca="true" t="shared" si="70" ref="S486:S502">T486+U486</f>
        <v>0</v>
      </c>
      <c r="T486" s="20"/>
      <c r="U486" s="20"/>
      <c r="V486" s="205"/>
      <c r="W486" s="22"/>
      <c r="X486" s="97"/>
      <c r="Y486" s="428">
        <f t="shared" si="61"/>
        <v>0</v>
      </c>
    </row>
    <row r="487" spans="1:25" ht="37.5">
      <c r="A487" s="49"/>
      <c r="B487" s="57" t="s">
        <v>9</v>
      </c>
      <c r="C487" s="260"/>
      <c r="D487" s="260"/>
      <c r="E487" s="260"/>
      <c r="F487" s="260"/>
      <c r="G487" s="392"/>
      <c r="H487" s="42"/>
      <c r="I487" s="1" t="s">
        <v>25</v>
      </c>
      <c r="J487" s="1"/>
      <c r="K487" s="1"/>
      <c r="L487" s="4"/>
      <c r="M487" s="74"/>
      <c r="N487" s="323"/>
      <c r="O487" s="11"/>
      <c r="P487" s="226"/>
      <c r="Q487" s="24"/>
      <c r="R487" s="233">
        <f t="shared" si="66"/>
        <v>0</v>
      </c>
      <c r="S487" s="22">
        <f t="shared" si="70"/>
        <v>0</v>
      </c>
      <c r="T487" s="20"/>
      <c r="U487" s="20"/>
      <c r="V487" s="205"/>
      <c r="W487" s="22"/>
      <c r="X487" s="97"/>
      <c r="Y487" s="428">
        <f t="shared" si="61"/>
        <v>0</v>
      </c>
    </row>
    <row r="488" spans="1:25" ht="37.5">
      <c r="A488" s="49"/>
      <c r="B488" s="57" t="s">
        <v>9</v>
      </c>
      <c r="C488" s="260"/>
      <c r="D488" s="260"/>
      <c r="E488" s="260"/>
      <c r="F488" s="260"/>
      <c r="G488" s="392"/>
      <c r="H488" s="42"/>
      <c r="I488" s="1" t="s">
        <v>25</v>
      </c>
      <c r="J488" s="1"/>
      <c r="K488" s="1"/>
      <c r="L488" s="4"/>
      <c r="M488" s="159"/>
      <c r="N488" s="10"/>
      <c r="O488" s="11"/>
      <c r="P488" s="226"/>
      <c r="Q488" s="24"/>
      <c r="R488" s="233">
        <f t="shared" si="66"/>
        <v>0</v>
      </c>
      <c r="S488" s="22">
        <f t="shared" si="70"/>
        <v>0</v>
      </c>
      <c r="T488" s="20"/>
      <c r="U488" s="20"/>
      <c r="V488" s="205"/>
      <c r="W488" s="22"/>
      <c r="X488" s="97"/>
      <c r="Y488" s="428">
        <f t="shared" si="61"/>
        <v>0</v>
      </c>
    </row>
    <row r="489" spans="1:25" ht="37.5">
      <c r="A489" s="49"/>
      <c r="B489" s="57" t="s">
        <v>9</v>
      </c>
      <c r="C489" s="260"/>
      <c r="D489" s="260"/>
      <c r="E489" s="260"/>
      <c r="F489" s="260"/>
      <c r="G489" s="392"/>
      <c r="H489" s="42"/>
      <c r="I489" s="1" t="s">
        <v>25</v>
      </c>
      <c r="J489" s="1"/>
      <c r="K489" s="1"/>
      <c r="L489" s="4"/>
      <c r="M489" s="100"/>
      <c r="N489" s="347"/>
      <c r="O489" s="35"/>
      <c r="P489" s="226"/>
      <c r="Q489" s="24"/>
      <c r="R489" s="233">
        <f t="shared" si="66"/>
        <v>0</v>
      </c>
      <c r="S489" s="22">
        <f t="shared" si="70"/>
        <v>0</v>
      </c>
      <c r="T489" s="20"/>
      <c r="U489" s="20"/>
      <c r="V489" s="205"/>
      <c r="W489" s="22"/>
      <c r="X489" s="97"/>
      <c r="Y489" s="428">
        <f t="shared" si="61"/>
        <v>0</v>
      </c>
    </row>
    <row r="490" spans="1:25" s="134" customFormat="1" ht="37.5">
      <c r="A490" s="70">
        <v>42</v>
      </c>
      <c r="B490" s="382" t="s">
        <v>9</v>
      </c>
      <c r="C490" s="277">
        <v>500000</v>
      </c>
      <c r="D490" s="277"/>
      <c r="E490" s="384">
        <f>SUM(E486:E489)</f>
        <v>300000</v>
      </c>
      <c r="F490" s="277"/>
      <c r="G490" s="384">
        <f>SUM(G486:G489)</f>
        <v>0</v>
      </c>
      <c r="H490" s="93"/>
      <c r="I490" s="64" t="s">
        <v>25</v>
      </c>
      <c r="J490" s="64"/>
      <c r="K490" s="3"/>
      <c r="L490" s="5"/>
      <c r="M490" s="5"/>
      <c r="N490" s="5"/>
      <c r="O490" s="320"/>
      <c r="P490" s="18">
        <f>SUM(P486:P489)</f>
        <v>0</v>
      </c>
      <c r="Q490" s="18">
        <f aca="true" t="shared" si="71" ref="Q490:W490">SUM(Q486:Q489)</f>
        <v>0</v>
      </c>
      <c r="R490" s="18">
        <f t="shared" si="71"/>
        <v>0</v>
      </c>
      <c r="S490" s="18">
        <f t="shared" si="71"/>
        <v>0</v>
      </c>
      <c r="T490" s="18">
        <f t="shared" si="71"/>
        <v>0</v>
      </c>
      <c r="U490" s="18">
        <f t="shared" si="71"/>
        <v>0</v>
      </c>
      <c r="V490" s="18">
        <f t="shared" si="71"/>
        <v>0</v>
      </c>
      <c r="W490" s="18">
        <f t="shared" si="71"/>
        <v>0</v>
      </c>
      <c r="X490" s="99"/>
      <c r="Y490" s="428">
        <f t="shared" si="61"/>
        <v>0</v>
      </c>
    </row>
    <row r="491" spans="1:25" s="133" customFormat="1" ht="75">
      <c r="A491" s="49"/>
      <c r="B491" s="57" t="s">
        <v>10</v>
      </c>
      <c r="C491" s="260"/>
      <c r="D491" s="260"/>
      <c r="E491" s="443">
        <v>30000</v>
      </c>
      <c r="F491" s="443" t="s">
        <v>476</v>
      </c>
      <c r="G491" s="392"/>
      <c r="H491" s="42" t="s">
        <v>419</v>
      </c>
      <c r="I491" s="45" t="s">
        <v>27</v>
      </c>
      <c r="J491" s="45"/>
      <c r="K491" s="45"/>
      <c r="L491" s="304"/>
      <c r="M491" s="74"/>
      <c r="N491" s="323"/>
      <c r="O491" s="11"/>
      <c r="P491" s="14"/>
      <c r="Q491" s="17"/>
      <c r="R491" s="233">
        <f t="shared" si="66"/>
        <v>0</v>
      </c>
      <c r="S491" s="22">
        <f t="shared" si="70"/>
        <v>0</v>
      </c>
      <c r="T491" s="20"/>
      <c r="U491" s="20"/>
      <c r="V491" s="205"/>
      <c r="W491" s="22"/>
      <c r="X491" s="97"/>
      <c r="Y491" s="428">
        <f t="shared" si="61"/>
        <v>0</v>
      </c>
    </row>
    <row r="492" spans="1:25" s="133" customFormat="1" ht="75">
      <c r="A492" s="49"/>
      <c r="B492" s="57" t="s">
        <v>10</v>
      </c>
      <c r="C492" s="260"/>
      <c r="D492" s="260"/>
      <c r="E492" s="443"/>
      <c r="F492" s="443"/>
      <c r="G492" s="398"/>
      <c r="H492" s="42"/>
      <c r="I492" s="45" t="s">
        <v>27</v>
      </c>
      <c r="J492" s="45"/>
      <c r="K492" s="45"/>
      <c r="L492" s="304"/>
      <c r="M492" s="74"/>
      <c r="N492" s="4"/>
      <c r="O492" s="11"/>
      <c r="P492" s="24"/>
      <c r="Q492" s="17"/>
      <c r="R492" s="233">
        <f t="shared" si="66"/>
        <v>0</v>
      </c>
      <c r="S492" s="22">
        <f t="shared" si="70"/>
        <v>0</v>
      </c>
      <c r="T492" s="20"/>
      <c r="U492" s="20"/>
      <c r="V492" s="205"/>
      <c r="W492" s="22"/>
      <c r="X492" s="97"/>
      <c r="Y492" s="428">
        <f t="shared" si="61"/>
        <v>0</v>
      </c>
    </row>
    <row r="493" spans="1:25" s="133" customFormat="1" ht="75">
      <c r="A493" s="49"/>
      <c r="B493" s="57" t="s">
        <v>10</v>
      </c>
      <c r="C493" s="260"/>
      <c r="D493" s="260"/>
      <c r="E493" s="443">
        <v>180000</v>
      </c>
      <c r="F493" s="448" t="s">
        <v>456</v>
      </c>
      <c r="G493" s="398"/>
      <c r="H493" s="42" t="s">
        <v>469</v>
      </c>
      <c r="I493" s="45" t="s">
        <v>27</v>
      </c>
      <c r="J493" s="45"/>
      <c r="K493" s="45"/>
      <c r="L493" s="304"/>
      <c r="M493" s="74"/>
      <c r="N493" s="323"/>
      <c r="O493" s="11"/>
      <c r="P493" s="24"/>
      <c r="Q493" s="17"/>
      <c r="R493" s="233">
        <f t="shared" si="66"/>
        <v>0</v>
      </c>
      <c r="S493" s="22">
        <f t="shared" si="70"/>
        <v>0</v>
      </c>
      <c r="T493" s="20"/>
      <c r="U493" s="20"/>
      <c r="V493" s="205"/>
      <c r="W493" s="22"/>
      <c r="X493" s="97"/>
      <c r="Y493" s="428">
        <f t="shared" si="61"/>
        <v>0</v>
      </c>
    </row>
    <row r="494" spans="1:25" s="133" customFormat="1" ht="75">
      <c r="A494" s="49"/>
      <c r="B494" s="57" t="s">
        <v>10</v>
      </c>
      <c r="C494" s="260"/>
      <c r="D494" s="260"/>
      <c r="E494" s="443">
        <v>15000</v>
      </c>
      <c r="F494" s="448" t="s">
        <v>456</v>
      </c>
      <c r="G494" s="398"/>
      <c r="H494" s="42" t="s">
        <v>470</v>
      </c>
      <c r="I494" s="45" t="s">
        <v>27</v>
      </c>
      <c r="J494" s="45"/>
      <c r="K494" s="45"/>
      <c r="L494" s="304"/>
      <c r="M494" s="74"/>
      <c r="N494" s="323"/>
      <c r="O494" s="11"/>
      <c r="P494" s="24"/>
      <c r="Q494" s="17"/>
      <c r="R494" s="233">
        <f t="shared" si="66"/>
        <v>0</v>
      </c>
      <c r="S494" s="22">
        <f t="shared" si="70"/>
        <v>0</v>
      </c>
      <c r="T494" s="20"/>
      <c r="U494" s="20"/>
      <c r="V494" s="205"/>
      <c r="W494" s="22"/>
      <c r="X494" s="97"/>
      <c r="Y494" s="428">
        <f t="shared" si="61"/>
        <v>0</v>
      </c>
    </row>
    <row r="495" spans="1:25" s="133" customFormat="1" ht="75">
      <c r="A495" s="49"/>
      <c r="B495" s="57" t="s">
        <v>10</v>
      </c>
      <c r="C495" s="260"/>
      <c r="D495" s="260"/>
      <c r="E495" s="443">
        <v>15000</v>
      </c>
      <c r="F495" s="448" t="s">
        <v>456</v>
      </c>
      <c r="G495" s="398"/>
      <c r="H495" s="42" t="s">
        <v>471</v>
      </c>
      <c r="I495" s="45" t="s">
        <v>27</v>
      </c>
      <c r="J495" s="45"/>
      <c r="K495" s="45"/>
      <c r="L495" s="304"/>
      <c r="M495" s="74"/>
      <c r="N495" s="323"/>
      <c r="O495" s="11"/>
      <c r="P495" s="24"/>
      <c r="Q495" s="17"/>
      <c r="R495" s="233">
        <f t="shared" si="66"/>
        <v>0</v>
      </c>
      <c r="S495" s="22">
        <f t="shared" si="70"/>
        <v>0</v>
      </c>
      <c r="T495" s="20"/>
      <c r="U495" s="20"/>
      <c r="V495" s="205"/>
      <c r="W495" s="22"/>
      <c r="X495" s="97"/>
      <c r="Y495" s="428">
        <f t="shared" si="61"/>
        <v>0</v>
      </c>
    </row>
    <row r="496" spans="1:25" s="133" customFormat="1" ht="75">
      <c r="A496" s="49"/>
      <c r="B496" s="57" t="s">
        <v>10</v>
      </c>
      <c r="C496" s="260"/>
      <c r="D496" s="260"/>
      <c r="E496" s="443">
        <v>10000</v>
      </c>
      <c r="F496" s="448" t="s">
        <v>456</v>
      </c>
      <c r="G496" s="398"/>
      <c r="H496" s="42" t="s">
        <v>472</v>
      </c>
      <c r="I496" s="45" t="s">
        <v>27</v>
      </c>
      <c r="J496" s="45"/>
      <c r="K496" s="45"/>
      <c r="L496" s="304"/>
      <c r="M496" s="474"/>
      <c r="N496" s="323"/>
      <c r="O496" s="11"/>
      <c r="P496" s="24"/>
      <c r="Q496" s="17"/>
      <c r="R496" s="233">
        <f t="shared" si="66"/>
        <v>0</v>
      </c>
      <c r="S496" s="22">
        <f t="shared" si="70"/>
        <v>0</v>
      </c>
      <c r="T496" s="20"/>
      <c r="U496" s="20"/>
      <c r="V496" s="205"/>
      <c r="W496" s="22"/>
      <c r="X496" s="96"/>
      <c r="Y496" s="428">
        <f t="shared" si="61"/>
        <v>0</v>
      </c>
    </row>
    <row r="497" spans="1:25" ht="75">
      <c r="A497" s="49"/>
      <c r="B497" s="57" t="s">
        <v>10</v>
      </c>
      <c r="C497" s="260"/>
      <c r="D497" s="260"/>
      <c r="E497" s="443">
        <v>30000</v>
      </c>
      <c r="F497" s="448" t="s">
        <v>456</v>
      </c>
      <c r="G497" s="398"/>
      <c r="H497" s="42" t="s">
        <v>473</v>
      </c>
      <c r="I497" s="45" t="s">
        <v>27</v>
      </c>
      <c r="J497" s="45"/>
      <c r="K497" s="45"/>
      <c r="L497" s="304"/>
      <c r="M497" s="474"/>
      <c r="N497" s="324"/>
      <c r="O497" s="11"/>
      <c r="P497" s="24"/>
      <c r="Q497" s="17"/>
      <c r="R497" s="233">
        <f t="shared" si="66"/>
        <v>0</v>
      </c>
      <c r="S497" s="22">
        <f t="shared" si="70"/>
        <v>0</v>
      </c>
      <c r="T497" s="20"/>
      <c r="U497" s="20"/>
      <c r="V497" s="205"/>
      <c r="W497" s="22"/>
      <c r="X497" s="97"/>
      <c r="Y497" s="428">
        <f t="shared" si="61"/>
        <v>0</v>
      </c>
    </row>
    <row r="498" spans="1:25" ht="75">
      <c r="A498" s="49"/>
      <c r="B498" s="57" t="s">
        <v>10</v>
      </c>
      <c r="C498" s="260"/>
      <c r="D498" s="260"/>
      <c r="E498" s="443">
        <v>10000</v>
      </c>
      <c r="F498" s="448" t="s">
        <v>456</v>
      </c>
      <c r="G498" s="398"/>
      <c r="H498" s="42" t="s">
        <v>474</v>
      </c>
      <c r="I498" s="45" t="s">
        <v>27</v>
      </c>
      <c r="J498" s="45"/>
      <c r="K498" s="45"/>
      <c r="L498" s="304"/>
      <c r="M498" s="474"/>
      <c r="N498" s="10"/>
      <c r="O498" s="11"/>
      <c r="P498" s="24"/>
      <c r="Q498" s="17"/>
      <c r="R498" s="233">
        <f t="shared" si="66"/>
        <v>0</v>
      </c>
      <c r="S498" s="22">
        <f t="shared" si="70"/>
        <v>0</v>
      </c>
      <c r="T498" s="20"/>
      <c r="U498" s="20"/>
      <c r="V498" s="205"/>
      <c r="W498" s="22"/>
      <c r="X498" s="97"/>
      <c r="Y498" s="428">
        <f aca="true" t="shared" si="72" ref="Y498:Y561">R498-G498</f>
        <v>0</v>
      </c>
    </row>
    <row r="499" spans="1:25" s="133" customFormat="1" ht="75">
      <c r="A499" s="49"/>
      <c r="B499" s="57" t="s">
        <v>10</v>
      </c>
      <c r="C499" s="260"/>
      <c r="D499" s="260"/>
      <c r="E499" s="443">
        <v>10000</v>
      </c>
      <c r="F499" s="448" t="s">
        <v>456</v>
      </c>
      <c r="G499" s="398"/>
      <c r="H499" s="42" t="s">
        <v>475</v>
      </c>
      <c r="I499" s="45" t="s">
        <v>27</v>
      </c>
      <c r="J499" s="45"/>
      <c r="K499" s="45"/>
      <c r="L499" s="304"/>
      <c r="M499" s="10"/>
      <c r="N499" s="10"/>
      <c r="O499" s="11"/>
      <c r="P499" s="24"/>
      <c r="Q499" s="17"/>
      <c r="R499" s="233">
        <f t="shared" si="66"/>
        <v>0</v>
      </c>
      <c r="S499" s="22">
        <f t="shared" si="70"/>
        <v>0</v>
      </c>
      <c r="T499" s="20"/>
      <c r="U499" s="20"/>
      <c r="V499" s="205"/>
      <c r="W499" s="22"/>
      <c r="X499" s="97"/>
      <c r="Y499" s="428">
        <f t="shared" si="72"/>
        <v>0</v>
      </c>
    </row>
    <row r="500" spans="1:25" s="133" customFormat="1" ht="75">
      <c r="A500" s="49"/>
      <c r="B500" s="57" t="s">
        <v>10</v>
      </c>
      <c r="C500" s="260"/>
      <c r="D500" s="260"/>
      <c r="E500" s="443"/>
      <c r="F500" s="443"/>
      <c r="G500" s="398"/>
      <c r="H500" s="42"/>
      <c r="I500" s="45" t="s">
        <v>27</v>
      </c>
      <c r="J500" s="45"/>
      <c r="K500" s="45"/>
      <c r="L500" s="304"/>
      <c r="M500" s="58"/>
      <c r="N500" s="324"/>
      <c r="O500" s="11"/>
      <c r="P500" s="24"/>
      <c r="Q500" s="17"/>
      <c r="R500" s="233">
        <f t="shared" si="66"/>
        <v>0</v>
      </c>
      <c r="S500" s="22">
        <f t="shared" si="70"/>
        <v>0</v>
      </c>
      <c r="T500" s="20"/>
      <c r="U500" s="20"/>
      <c r="V500" s="205"/>
      <c r="W500" s="22"/>
      <c r="X500" s="97"/>
      <c r="Y500" s="428">
        <f t="shared" si="72"/>
        <v>0</v>
      </c>
    </row>
    <row r="501" spans="1:25" s="133" customFormat="1" ht="75">
      <c r="A501" s="49"/>
      <c r="B501" s="57" t="s">
        <v>10</v>
      </c>
      <c r="C501" s="260"/>
      <c r="D501" s="260"/>
      <c r="E501" s="443"/>
      <c r="F501" s="443"/>
      <c r="G501" s="398"/>
      <c r="H501" s="42"/>
      <c r="I501" s="45" t="s">
        <v>27</v>
      </c>
      <c r="J501" s="45"/>
      <c r="K501" s="45"/>
      <c r="L501" s="304"/>
      <c r="M501" s="474"/>
      <c r="N501" s="4"/>
      <c r="O501" s="324"/>
      <c r="P501" s="24"/>
      <c r="Q501" s="17"/>
      <c r="R501" s="233">
        <f t="shared" si="66"/>
        <v>0</v>
      </c>
      <c r="S501" s="22">
        <f t="shared" si="70"/>
        <v>0</v>
      </c>
      <c r="T501" s="20"/>
      <c r="U501" s="20"/>
      <c r="V501" s="205"/>
      <c r="W501" s="22"/>
      <c r="X501" s="97"/>
      <c r="Y501" s="428">
        <f t="shared" si="72"/>
        <v>0</v>
      </c>
    </row>
    <row r="502" spans="1:25" s="133" customFormat="1" ht="75">
      <c r="A502" s="49"/>
      <c r="B502" s="57" t="s">
        <v>10</v>
      </c>
      <c r="C502" s="260"/>
      <c r="D502" s="260"/>
      <c r="E502" s="443"/>
      <c r="F502" s="443"/>
      <c r="G502" s="398"/>
      <c r="H502" s="42"/>
      <c r="I502" s="45" t="s">
        <v>27</v>
      </c>
      <c r="J502" s="45"/>
      <c r="K502" s="45"/>
      <c r="L502" s="304"/>
      <c r="M502" s="74"/>
      <c r="N502" s="323"/>
      <c r="O502" s="349"/>
      <c r="P502" s="81"/>
      <c r="Q502" s="81"/>
      <c r="R502" s="233">
        <f t="shared" si="66"/>
        <v>0</v>
      </c>
      <c r="S502" s="22">
        <f t="shared" si="70"/>
        <v>0</v>
      </c>
      <c r="T502" s="163"/>
      <c r="U502" s="163"/>
      <c r="V502" s="204"/>
      <c r="W502" s="22"/>
      <c r="X502" s="97"/>
      <c r="Y502" s="428">
        <f t="shared" si="72"/>
        <v>0</v>
      </c>
    </row>
    <row r="503" spans="1:25" s="133" customFormat="1" ht="75">
      <c r="A503" s="70">
        <v>43</v>
      </c>
      <c r="B503" s="412" t="s">
        <v>10</v>
      </c>
      <c r="C503" s="271">
        <f>180000+10000+30000+10000+10000+15000+15000</f>
        <v>270000</v>
      </c>
      <c r="D503" s="271"/>
      <c r="E503" s="425">
        <f>SUM(E491:E502)</f>
        <v>300000</v>
      </c>
      <c r="F503" s="425"/>
      <c r="G503" s="425">
        <f>SUM(G491:G502)</f>
        <v>0</v>
      </c>
      <c r="H503" s="47"/>
      <c r="I503" s="65" t="s">
        <v>27</v>
      </c>
      <c r="J503" s="65"/>
      <c r="K503" s="65"/>
      <c r="L503" s="303"/>
      <c r="M503" s="12"/>
      <c r="N503" s="12"/>
      <c r="O503" s="12"/>
      <c r="P503" s="19">
        <f aca="true" t="shared" si="73" ref="P503:W503">SUM(P491:P502)</f>
        <v>0</v>
      </c>
      <c r="Q503" s="19">
        <f t="shared" si="73"/>
        <v>0</v>
      </c>
      <c r="R503" s="19">
        <f t="shared" si="73"/>
        <v>0</v>
      </c>
      <c r="S503" s="19">
        <f t="shared" si="73"/>
        <v>0</v>
      </c>
      <c r="T503" s="19">
        <f t="shared" si="73"/>
        <v>0</v>
      </c>
      <c r="U503" s="19">
        <f t="shared" si="73"/>
        <v>0</v>
      </c>
      <c r="V503" s="19">
        <f t="shared" si="73"/>
        <v>0</v>
      </c>
      <c r="W503" s="19">
        <f t="shared" si="73"/>
        <v>0</v>
      </c>
      <c r="X503" s="173"/>
      <c r="Y503" s="428">
        <f t="shared" si="72"/>
        <v>0</v>
      </c>
    </row>
    <row r="504" spans="1:25" s="110" customFormat="1" ht="37.5">
      <c r="A504" s="40"/>
      <c r="B504" s="87" t="s">
        <v>11</v>
      </c>
      <c r="C504" s="257"/>
      <c r="D504" s="257"/>
      <c r="E504" s="280"/>
      <c r="F504" s="280"/>
      <c r="G504" s="390"/>
      <c r="H504" s="76"/>
      <c r="I504" s="1"/>
      <c r="J504" s="1"/>
      <c r="K504" s="1"/>
      <c r="L504" s="4"/>
      <c r="M504" s="74"/>
      <c r="N504" s="10"/>
      <c r="O504" s="11"/>
      <c r="P504" s="17"/>
      <c r="Q504" s="207"/>
      <c r="R504" s="233">
        <f t="shared" si="66"/>
        <v>0</v>
      </c>
      <c r="S504" s="22">
        <f>T504+U504</f>
        <v>0</v>
      </c>
      <c r="T504" s="16"/>
      <c r="U504" s="20"/>
      <c r="V504" s="205"/>
      <c r="W504" s="16"/>
      <c r="X504" s="174"/>
      <c r="Y504" s="428">
        <f t="shared" si="72"/>
        <v>0</v>
      </c>
    </row>
    <row r="505" spans="1:25" s="110" customFormat="1" ht="56.25">
      <c r="A505" s="40"/>
      <c r="B505" s="57" t="s">
        <v>11</v>
      </c>
      <c r="C505" s="260"/>
      <c r="D505" s="260"/>
      <c r="E505" s="444"/>
      <c r="F505" s="444"/>
      <c r="G505" s="390">
        <v>250000</v>
      </c>
      <c r="H505" s="76" t="s">
        <v>245</v>
      </c>
      <c r="I505" s="1" t="s">
        <v>24</v>
      </c>
      <c r="J505" s="1"/>
      <c r="K505" s="1"/>
      <c r="L505" s="4">
        <v>12</v>
      </c>
      <c r="M505" s="474" t="s">
        <v>349</v>
      </c>
      <c r="N505" s="324" t="s">
        <v>350</v>
      </c>
      <c r="O505" s="11">
        <v>2610</v>
      </c>
      <c r="P505" s="14">
        <v>250000</v>
      </c>
      <c r="Q505" s="207"/>
      <c r="R505" s="233">
        <f t="shared" si="66"/>
        <v>250000</v>
      </c>
      <c r="S505" s="22">
        <f>T505+U505</f>
        <v>0</v>
      </c>
      <c r="T505" s="16"/>
      <c r="U505" s="20"/>
      <c r="V505" s="205"/>
      <c r="W505" s="16"/>
      <c r="X505" s="174"/>
      <c r="Y505" s="428">
        <f t="shared" si="72"/>
        <v>0</v>
      </c>
    </row>
    <row r="506" spans="1:25" s="110" customFormat="1" ht="47.25">
      <c r="A506" s="40"/>
      <c r="B506" s="63" t="s">
        <v>11</v>
      </c>
      <c r="C506" s="254"/>
      <c r="D506" s="254"/>
      <c r="E506" s="276"/>
      <c r="F506" s="276"/>
      <c r="G506" s="390">
        <v>50000</v>
      </c>
      <c r="H506" s="76" t="s">
        <v>302</v>
      </c>
      <c r="I506" s="1" t="s">
        <v>24</v>
      </c>
      <c r="J506" s="1" t="s">
        <v>236</v>
      </c>
      <c r="K506" s="1"/>
      <c r="L506" s="4">
        <v>10</v>
      </c>
      <c r="M506" s="74" t="s">
        <v>235</v>
      </c>
      <c r="N506" s="10">
        <v>4082</v>
      </c>
      <c r="O506" s="33">
        <v>2240</v>
      </c>
      <c r="P506" s="14">
        <v>50000</v>
      </c>
      <c r="Q506" s="207"/>
      <c r="R506" s="233">
        <f t="shared" si="66"/>
        <v>50000</v>
      </c>
      <c r="S506" s="22">
        <f>T506+U506</f>
        <v>0</v>
      </c>
      <c r="T506" s="16"/>
      <c r="U506" s="20"/>
      <c r="V506" s="205"/>
      <c r="W506" s="16"/>
      <c r="X506" s="174"/>
      <c r="Y506" s="428">
        <f t="shared" si="72"/>
        <v>0</v>
      </c>
    </row>
    <row r="507" spans="1:25" s="110" customFormat="1" ht="37.5">
      <c r="A507" s="40"/>
      <c r="B507" s="63" t="s">
        <v>11</v>
      </c>
      <c r="C507" s="254"/>
      <c r="D507" s="254"/>
      <c r="E507" s="276"/>
      <c r="F507" s="443" t="s">
        <v>508</v>
      </c>
      <c r="G507" s="398"/>
      <c r="H507" s="60"/>
      <c r="I507" s="1" t="s">
        <v>24</v>
      </c>
      <c r="J507" s="1"/>
      <c r="K507" s="1"/>
      <c r="L507" s="4"/>
      <c r="M507" s="474"/>
      <c r="N507" s="10"/>
      <c r="O507" s="11"/>
      <c r="P507" s="21"/>
      <c r="Q507" s="20"/>
      <c r="R507" s="233">
        <f t="shared" si="66"/>
        <v>0</v>
      </c>
      <c r="S507" s="22">
        <f>T507+U507</f>
        <v>0</v>
      </c>
      <c r="T507" s="16"/>
      <c r="U507" s="20"/>
      <c r="V507" s="205"/>
      <c r="W507" s="16"/>
      <c r="X507" s="174"/>
      <c r="Y507" s="428">
        <f t="shared" si="72"/>
        <v>0</v>
      </c>
    </row>
    <row r="508" spans="1:25" s="110" customFormat="1" ht="37.5">
      <c r="A508" s="40"/>
      <c r="B508" s="63" t="s">
        <v>11</v>
      </c>
      <c r="C508" s="254"/>
      <c r="D508" s="254"/>
      <c r="E508" s="276"/>
      <c r="F508" s="276"/>
      <c r="G508" s="398"/>
      <c r="H508" s="60"/>
      <c r="I508" s="1" t="s">
        <v>24</v>
      </c>
      <c r="J508" s="1"/>
      <c r="K508" s="1"/>
      <c r="L508" s="4"/>
      <c r="M508" s="474"/>
      <c r="N508" s="10"/>
      <c r="O508" s="11"/>
      <c r="P508" s="21"/>
      <c r="Q508" s="207"/>
      <c r="R508" s="233">
        <f t="shared" si="66"/>
        <v>0</v>
      </c>
      <c r="S508" s="22">
        <f>T508+U508</f>
        <v>0</v>
      </c>
      <c r="T508" s="16"/>
      <c r="U508" s="20"/>
      <c r="V508" s="205"/>
      <c r="W508" s="16"/>
      <c r="X508" s="174"/>
      <c r="Y508" s="428">
        <f t="shared" si="72"/>
        <v>0</v>
      </c>
    </row>
    <row r="509" spans="1:25" s="134" customFormat="1" ht="37.5">
      <c r="A509" s="70">
        <v>44</v>
      </c>
      <c r="B509" s="382" t="s">
        <v>11</v>
      </c>
      <c r="C509" s="277">
        <f>200000+250000+50000</f>
        <v>500000</v>
      </c>
      <c r="D509" s="277"/>
      <c r="E509" s="419">
        <f>SUM(E504:E508)</f>
        <v>0</v>
      </c>
      <c r="F509" s="277"/>
      <c r="G509" s="419">
        <f>SUM(G504:G508)</f>
        <v>300000</v>
      </c>
      <c r="H509" s="46"/>
      <c r="I509" s="64" t="s">
        <v>24</v>
      </c>
      <c r="J509" s="64"/>
      <c r="K509" s="64"/>
      <c r="L509" s="300"/>
      <c r="M509" s="5"/>
      <c r="N509" s="5"/>
      <c r="O509" s="52"/>
      <c r="P509" s="15">
        <f>SUM(P504:P508)</f>
        <v>300000</v>
      </c>
      <c r="Q509" s="15">
        <f aca="true" t="shared" si="74" ref="Q509:W509">SUM(Q504:Q508)</f>
        <v>0</v>
      </c>
      <c r="R509" s="15">
        <f t="shared" si="74"/>
        <v>300000</v>
      </c>
      <c r="S509" s="15">
        <f t="shared" si="74"/>
        <v>0</v>
      </c>
      <c r="T509" s="15">
        <f t="shared" si="74"/>
        <v>0</v>
      </c>
      <c r="U509" s="15">
        <f t="shared" si="74"/>
        <v>0</v>
      </c>
      <c r="V509" s="15">
        <f t="shared" si="74"/>
        <v>0</v>
      </c>
      <c r="W509" s="15">
        <f t="shared" si="74"/>
        <v>0</v>
      </c>
      <c r="X509" s="99"/>
      <c r="Y509" s="428">
        <f t="shared" si="72"/>
        <v>0</v>
      </c>
    </row>
    <row r="510" spans="1:25" s="110" customFormat="1" ht="56.25">
      <c r="A510" s="40"/>
      <c r="B510" s="57" t="s">
        <v>12</v>
      </c>
      <c r="C510" s="260"/>
      <c r="D510" s="260"/>
      <c r="E510" s="444"/>
      <c r="F510" s="444"/>
      <c r="G510" s="392">
        <v>195000</v>
      </c>
      <c r="H510" s="42" t="s">
        <v>188</v>
      </c>
      <c r="I510" s="55" t="s">
        <v>78</v>
      </c>
      <c r="J510" s="9"/>
      <c r="K510" s="9"/>
      <c r="L510" s="10">
        <v>43</v>
      </c>
      <c r="M510" s="42" t="s">
        <v>387</v>
      </c>
      <c r="N510" s="323">
        <v>6011</v>
      </c>
      <c r="O510" s="33">
        <v>2240</v>
      </c>
      <c r="P510" s="20">
        <v>195000</v>
      </c>
      <c r="Q510" s="207"/>
      <c r="R510" s="233">
        <f t="shared" si="66"/>
        <v>195000</v>
      </c>
      <c r="S510" s="22">
        <f aca="true" t="shared" si="75" ref="S510:S520">T510+U510</f>
        <v>0</v>
      </c>
      <c r="T510" s="16"/>
      <c r="U510" s="20"/>
      <c r="V510" s="205"/>
      <c r="W510" s="16"/>
      <c r="X510" s="174"/>
      <c r="Y510" s="428">
        <f t="shared" si="72"/>
        <v>0</v>
      </c>
    </row>
    <row r="511" spans="1:25" s="110" customFormat="1" ht="93.75">
      <c r="A511" s="40"/>
      <c r="B511" s="57" t="s">
        <v>12</v>
      </c>
      <c r="C511" s="260"/>
      <c r="D511" s="260"/>
      <c r="E511" s="444"/>
      <c r="F511" s="444"/>
      <c r="G511" s="392">
        <v>105000</v>
      </c>
      <c r="H511" s="42" t="s">
        <v>189</v>
      </c>
      <c r="I511" s="55" t="s">
        <v>78</v>
      </c>
      <c r="J511" s="9"/>
      <c r="K511" s="9"/>
      <c r="L511" s="10">
        <v>43</v>
      </c>
      <c r="M511" s="42" t="s">
        <v>387</v>
      </c>
      <c r="N511" s="323">
        <v>6011</v>
      </c>
      <c r="O511" s="33">
        <v>2240</v>
      </c>
      <c r="P511" s="20">
        <v>105000</v>
      </c>
      <c r="Q511" s="207"/>
      <c r="R511" s="233">
        <f t="shared" si="66"/>
        <v>105000</v>
      </c>
      <c r="S511" s="22">
        <f t="shared" si="75"/>
        <v>0</v>
      </c>
      <c r="T511" s="20"/>
      <c r="U511" s="20"/>
      <c r="V511" s="205"/>
      <c r="W511" s="20"/>
      <c r="X511" s="174"/>
      <c r="Y511" s="428">
        <f t="shared" si="72"/>
        <v>0</v>
      </c>
    </row>
    <row r="512" spans="1:25" s="110" customFormat="1" ht="37.5">
      <c r="A512" s="40"/>
      <c r="B512" s="57" t="s">
        <v>12</v>
      </c>
      <c r="C512" s="260"/>
      <c r="D512" s="260"/>
      <c r="E512" s="444"/>
      <c r="F512" s="444"/>
      <c r="G512" s="392"/>
      <c r="H512" s="42"/>
      <c r="I512" s="55" t="s">
        <v>78</v>
      </c>
      <c r="J512" s="9"/>
      <c r="K512" s="9"/>
      <c r="L512" s="10"/>
      <c r="M512" s="8"/>
      <c r="N512" s="10"/>
      <c r="O512" s="11"/>
      <c r="P512" s="20"/>
      <c r="Q512" s="207"/>
      <c r="R512" s="233">
        <f t="shared" si="66"/>
        <v>0</v>
      </c>
      <c r="S512" s="22">
        <f t="shared" si="75"/>
        <v>0</v>
      </c>
      <c r="T512" s="20"/>
      <c r="U512" s="20"/>
      <c r="V512" s="205"/>
      <c r="W512" s="20"/>
      <c r="X512" s="174"/>
      <c r="Y512" s="428">
        <f t="shared" si="72"/>
        <v>0</v>
      </c>
    </row>
    <row r="513" spans="1:25" s="110" customFormat="1" ht="37.5">
      <c r="A513" s="40"/>
      <c r="B513" s="57" t="s">
        <v>12</v>
      </c>
      <c r="C513" s="260"/>
      <c r="D513" s="260"/>
      <c r="E513" s="444"/>
      <c r="F513" s="444"/>
      <c r="G513" s="392"/>
      <c r="H513" s="42"/>
      <c r="I513" s="55" t="s">
        <v>78</v>
      </c>
      <c r="J513" s="9"/>
      <c r="K513" s="9"/>
      <c r="L513" s="10"/>
      <c r="M513" s="68"/>
      <c r="N513" s="10"/>
      <c r="O513" s="11"/>
      <c r="P513" s="20"/>
      <c r="Q513" s="207"/>
      <c r="R513" s="233">
        <f t="shared" si="66"/>
        <v>0</v>
      </c>
      <c r="S513" s="163"/>
      <c r="T513" s="20"/>
      <c r="U513" s="20"/>
      <c r="V513" s="205"/>
      <c r="W513" s="20"/>
      <c r="X513" s="174"/>
      <c r="Y513" s="428">
        <f t="shared" si="72"/>
        <v>0</v>
      </c>
    </row>
    <row r="514" spans="1:25" s="110" customFormat="1" ht="37.5">
      <c r="A514" s="40"/>
      <c r="B514" s="57" t="s">
        <v>12</v>
      </c>
      <c r="C514" s="260"/>
      <c r="D514" s="260"/>
      <c r="E514" s="444"/>
      <c r="F514" s="444"/>
      <c r="G514" s="392"/>
      <c r="H514" s="42"/>
      <c r="I514" s="55" t="s">
        <v>78</v>
      </c>
      <c r="J514" s="9"/>
      <c r="K514" s="9"/>
      <c r="L514" s="10"/>
      <c r="M514" s="68"/>
      <c r="N514" s="10"/>
      <c r="O514" s="11"/>
      <c r="P514" s="20"/>
      <c r="Q514" s="20"/>
      <c r="R514" s="233">
        <f t="shared" si="66"/>
        <v>0</v>
      </c>
      <c r="S514" s="163"/>
      <c r="T514" s="20"/>
      <c r="U514" s="20"/>
      <c r="V514" s="205"/>
      <c r="W514" s="20"/>
      <c r="X514" s="174"/>
      <c r="Y514" s="428">
        <f t="shared" si="72"/>
        <v>0</v>
      </c>
    </row>
    <row r="515" spans="1:25" s="134" customFormat="1" ht="37.5">
      <c r="A515" s="70">
        <v>45</v>
      </c>
      <c r="B515" s="412" t="s">
        <v>12</v>
      </c>
      <c r="C515" s="271">
        <v>300000</v>
      </c>
      <c r="D515" s="271"/>
      <c r="E515" s="72">
        <f>SUM(E510:E514)</f>
        <v>0</v>
      </c>
      <c r="F515" s="469"/>
      <c r="G515" s="72">
        <f>SUM(G510:G514)</f>
        <v>300000</v>
      </c>
      <c r="H515" s="7"/>
      <c r="I515" s="289" t="s">
        <v>78</v>
      </c>
      <c r="J515" s="64"/>
      <c r="K515" s="64"/>
      <c r="L515" s="300"/>
      <c r="M515" s="5"/>
      <c r="N515" s="5"/>
      <c r="O515" s="320"/>
      <c r="P515" s="19">
        <f>SUM(P510:P514)</f>
        <v>300000</v>
      </c>
      <c r="Q515" s="19">
        <f aca="true" t="shared" si="76" ref="Q515:W515">SUM(Q510:Q514)</f>
        <v>0</v>
      </c>
      <c r="R515" s="19">
        <f t="shared" si="76"/>
        <v>300000</v>
      </c>
      <c r="S515" s="19">
        <f t="shared" si="76"/>
        <v>0</v>
      </c>
      <c r="T515" s="19">
        <f t="shared" si="76"/>
        <v>0</v>
      </c>
      <c r="U515" s="19">
        <f t="shared" si="76"/>
        <v>0</v>
      </c>
      <c r="V515" s="19">
        <f t="shared" si="76"/>
        <v>0</v>
      </c>
      <c r="W515" s="19">
        <f t="shared" si="76"/>
        <v>0</v>
      </c>
      <c r="X515" s="99"/>
      <c r="Y515" s="428">
        <f t="shared" si="72"/>
        <v>0</v>
      </c>
    </row>
    <row r="516" spans="1:25" ht="56.25">
      <c r="A516" s="44"/>
      <c r="B516" s="57" t="s">
        <v>13</v>
      </c>
      <c r="C516" s="260"/>
      <c r="D516" s="260"/>
      <c r="E516" s="442">
        <v>400000</v>
      </c>
      <c r="F516" s="448" t="s">
        <v>456</v>
      </c>
      <c r="G516" s="398"/>
      <c r="H516" s="45" t="s">
        <v>509</v>
      </c>
      <c r="I516" s="94" t="s">
        <v>25</v>
      </c>
      <c r="J516" s="1"/>
      <c r="K516" s="1"/>
      <c r="L516" s="4"/>
      <c r="M516" s="474"/>
      <c r="N516" s="10"/>
      <c r="O516" s="11"/>
      <c r="P516" s="23"/>
      <c r="Q516" s="25"/>
      <c r="R516" s="233">
        <f t="shared" si="66"/>
        <v>0</v>
      </c>
      <c r="S516" s="22">
        <f t="shared" si="75"/>
        <v>0</v>
      </c>
      <c r="T516" s="163"/>
      <c r="U516" s="163"/>
      <c r="V516" s="204"/>
      <c r="W516" s="163"/>
      <c r="X516" s="97"/>
      <c r="Y516" s="428">
        <f t="shared" si="72"/>
        <v>0</v>
      </c>
    </row>
    <row r="517" spans="1:25" ht="75">
      <c r="A517" s="44"/>
      <c r="B517" s="57" t="s">
        <v>13</v>
      </c>
      <c r="C517" s="260"/>
      <c r="D517" s="260"/>
      <c r="E517" s="442">
        <v>50000</v>
      </c>
      <c r="F517" s="448" t="s">
        <v>456</v>
      </c>
      <c r="G517" s="398"/>
      <c r="H517" s="45" t="s">
        <v>510</v>
      </c>
      <c r="I517" s="94" t="s">
        <v>25</v>
      </c>
      <c r="J517" s="1"/>
      <c r="K517" s="1"/>
      <c r="L517" s="4"/>
      <c r="M517" s="474"/>
      <c r="N517" s="10"/>
      <c r="O517" s="11"/>
      <c r="P517" s="23"/>
      <c r="Q517" s="25"/>
      <c r="R517" s="233">
        <f t="shared" si="66"/>
        <v>0</v>
      </c>
      <c r="S517" s="22">
        <f t="shared" si="75"/>
        <v>0</v>
      </c>
      <c r="T517" s="163"/>
      <c r="U517" s="163"/>
      <c r="V517" s="204"/>
      <c r="W517" s="163"/>
      <c r="X517" s="174"/>
      <c r="Y517" s="428">
        <f t="shared" si="72"/>
        <v>0</v>
      </c>
    </row>
    <row r="518" spans="1:25" ht="56.25">
      <c r="A518" s="44"/>
      <c r="B518" s="63" t="s">
        <v>13</v>
      </c>
      <c r="C518" s="254"/>
      <c r="D518" s="254"/>
      <c r="E518" s="442">
        <v>30000</v>
      </c>
      <c r="F518" s="448" t="s">
        <v>456</v>
      </c>
      <c r="G518" s="398"/>
      <c r="H518" s="62" t="s">
        <v>511</v>
      </c>
      <c r="I518" s="94" t="s">
        <v>25</v>
      </c>
      <c r="J518" s="1"/>
      <c r="K518" s="1"/>
      <c r="L518" s="4"/>
      <c r="M518" s="474"/>
      <c r="N518" s="10"/>
      <c r="O518" s="33"/>
      <c r="P518" s="23"/>
      <c r="Q518" s="23"/>
      <c r="R518" s="233">
        <f t="shared" si="66"/>
        <v>0</v>
      </c>
      <c r="S518" s="22">
        <f t="shared" si="75"/>
        <v>0</v>
      </c>
      <c r="T518" s="163"/>
      <c r="U518" s="163"/>
      <c r="V518" s="204"/>
      <c r="W518" s="163"/>
      <c r="X518" s="97"/>
      <c r="Y518" s="428">
        <f t="shared" si="72"/>
        <v>0</v>
      </c>
    </row>
    <row r="519" spans="1:25" ht="56.25">
      <c r="A519" s="44"/>
      <c r="B519" s="63" t="s">
        <v>13</v>
      </c>
      <c r="C519" s="254"/>
      <c r="D519" s="254"/>
      <c r="E519" s="442">
        <v>20000</v>
      </c>
      <c r="F519" s="448" t="s">
        <v>456</v>
      </c>
      <c r="G519" s="398"/>
      <c r="H519" s="62" t="s">
        <v>512</v>
      </c>
      <c r="I519" s="94" t="s">
        <v>25</v>
      </c>
      <c r="J519" s="1"/>
      <c r="K519" s="1"/>
      <c r="L519" s="4"/>
      <c r="M519" s="74"/>
      <c r="N519" s="10"/>
      <c r="O519" s="11"/>
      <c r="P519" s="23"/>
      <c r="Q519" s="23"/>
      <c r="R519" s="233">
        <f t="shared" si="66"/>
        <v>0</v>
      </c>
      <c r="S519" s="22">
        <f t="shared" si="75"/>
        <v>0</v>
      </c>
      <c r="T519" s="163"/>
      <c r="U519" s="163"/>
      <c r="V519" s="204"/>
      <c r="W519" s="163"/>
      <c r="X519" s="171"/>
      <c r="Y519" s="428">
        <f t="shared" si="72"/>
        <v>0</v>
      </c>
    </row>
    <row r="520" spans="1:25" ht="37.5">
      <c r="A520" s="44"/>
      <c r="B520" s="63" t="s">
        <v>13</v>
      </c>
      <c r="C520" s="254"/>
      <c r="D520" s="254"/>
      <c r="E520" s="276"/>
      <c r="F520" s="276"/>
      <c r="G520" s="398"/>
      <c r="H520" s="62"/>
      <c r="I520" s="94" t="s">
        <v>25</v>
      </c>
      <c r="J520" s="1"/>
      <c r="K520" s="1"/>
      <c r="L520" s="4"/>
      <c r="M520" s="58"/>
      <c r="N520" s="10"/>
      <c r="O520" s="33"/>
      <c r="P520" s="23"/>
      <c r="Q520" s="23"/>
      <c r="R520" s="233">
        <f t="shared" si="66"/>
        <v>0</v>
      </c>
      <c r="S520" s="22">
        <f t="shared" si="75"/>
        <v>0</v>
      </c>
      <c r="T520" s="163"/>
      <c r="U520" s="163"/>
      <c r="V520" s="204"/>
      <c r="W520" s="163"/>
      <c r="X520" s="171"/>
      <c r="Y520" s="428">
        <f t="shared" si="72"/>
        <v>0</v>
      </c>
    </row>
    <row r="521" spans="1:25" s="134" customFormat="1" ht="37.5">
      <c r="A521" s="70">
        <v>46</v>
      </c>
      <c r="B521" s="382" t="s">
        <v>13</v>
      </c>
      <c r="C521" s="383">
        <f>400000+50000+30000+20000</f>
        <v>500000</v>
      </c>
      <c r="D521" s="383"/>
      <c r="E521" s="413">
        <f>SUM(E516:E520)</f>
        <v>500000</v>
      </c>
      <c r="F521" s="277"/>
      <c r="G521" s="413">
        <f>SUM(G516:G520)</f>
        <v>0</v>
      </c>
      <c r="H521" s="93"/>
      <c r="I521" s="282" t="s">
        <v>25</v>
      </c>
      <c r="J521" s="3"/>
      <c r="K521" s="3"/>
      <c r="L521" s="5"/>
      <c r="M521" s="5"/>
      <c r="N521" s="5"/>
      <c r="O521" s="320"/>
      <c r="P521" s="19">
        <f>SUM(P516:P520)</f>
        <v>0</v>
      </c>
      <c r="Q521" s="19">
        <f aca="true" t="shared" si="77" ref="Q521:W521">SUM(Q516:Q520)</f>
        <v>0</v>
      </c>
      <c r="R521" s="19">
        <f t="shared" si="77"/>
        <v>0</v>
      </c>
      <c r="S521" s="19">
        <f t="shared" si="77"/>
        <v>0</v>
      </c>
      <c r="T521" s="19">
        <f t="shared" si="77"/>
        <v>0</v>
      </c>
      <c r="U521" s="19">
        <f t="shared" si="77"/>
        <v>0</v>
      </c>
      <c r="V521" s="19">
        <f t="shared" si="77"/>
        <v>0</v>
      </c>
      <c r="W521" s="19">
        <f t="shared" si="77"/>
        <v>0</v>
      </c>
      <c r="X521" s="173"/>
      <c r="Y521" s="428">
        <f t="shared" si="72"/>
        <v>0</v>
      </c>
    </row>
    <row r="522" spans="1:25" s="110" customFormat="1" ht="37.5">
      <c r="A522" s="40"/>
      <c r="B522" s="63" t="s">
        <v>14</v>
      </c>
      <c r="C522" s="259"/>
      <c r="D522" s="259"/>
      <c r="E522" s="445"/>
      <c r="F522" s="445"/>
      <c r="G522" s="397">
        <v>50000</v>
      </c>
      <c r="H522" s="92" t="s">
        <v>332</v>
      </c>
      <c r="I522" s="94" t="s">
        <v>78</v>
      </c>
      <c r="J522" s="1" t="s">
        <v>410</v>
      </c>
      <c r="K522" s="1"/>
      <c r="L522" s="364" t="s">
        <v>277</v>
      </c>
      <c r="M522" s="8" t="s">
        <v>276</v>
      </c>
      <c r="N522" s="4">
        <v>2030</v>
      </c>
      <c r="O522" s="350" t="s">
        <v>380</v>
      </c>
      <c r="P522" s="103"/>
      <c r="Q522" s="21">
        <v>50000</v>
      </c>
      <c r="R522" s="233">
        <f t="shared" si="66"/>
        <v>50000</v>
      </c>
      <c r="S522" s="22">
        <f aca="true" t="shared" si="78" ref="S522:S527">T522+U522</f>
        <v>0</v>
      </c>
      <c r="T522" s="20"/>
      <c r="U522" s="20"/>
      <c r="V522" s="205"/>
      <c r="W522" s="16"/>
      <c r="X522" s="174"/>
      <c r="Y522" s="428">
        <f t="shared" si="72"/>
        <v>0</v>
      </c>
    </row>
    <row r="523" spans="1:25" s="110" customFormat="1" ht="56.25">
      <c r="A523" s="40"/>
      <c r="B523" s="63" t="s">
        <v>14</v>
      </c>
      <c r="C523" s="254"/>
      <c r="D523" s="254"/>
      <c r="E523" s="276"/>
      <c r="F523" s="276"/>
      <c r="G523" s="398">
        <v>90000</v>
      </c>
      <c r="H523" s="60" t="s">
        <v>333</v>
      </c>
      <c r="I523" s="94" t="s">
        <v>78</v>
      </c>
      <c r="J523" s="1"/>
      <c r="K523" s="1"/>
      <c r="L523" s="4">
        <v>40</v>
      </c>
      <c r="M523" s="74"/>
      <c r="N523" s="10">
        <v>6011</v>
      </c>
      <c r="O523" s="28">
        <v>2240</v>
      </c>
      <c r="P523" s="17">
        <v>90000</v>
      </c>
      <c r="Q523" s="21"/>
      <c r="R523" s="233">
        <f t="shared" si="66"/>
        <v>90000</v>
      </c>
      <c r="S523" s="22">
        <f t="shared" si="78"/>
        <v>0</v>
      </c>
      <c r="T523" s="20"/>
      <c r="U523" s="20"/>
      <c r="V523" s="205"/>
      <c r="W523" s="16"/>
      <c r="X523" s="96"/>
      <c r="Y523" s="428">
        <f t="shared" si="72"/>
        <v>0</v>
      </c>
    </row>
    <row r="524" spans="1:25" s="110" customFormat="1" ht="56.25">
      <c r="A524" s="40"/>
      <c r="B524" s="63" t="s">
        <v>14</v>
      </c>
      <c r="C524" s="254"/>
      <c r="D524" s="254"/>
      <c r="E524" s="276"/>
      <c r="F524" s="276"/>
      <c r="G524" s="398">
        <v>145000</v>
      </c>
      <c r="H524" s="60" t="s">
        <v>334</v>
      </c>
      <c r="I524" s="94" t="s">
        <v>78</v>
      </c>
      <c r="J524" s="1"/>
      <c r="K524" s="1"/>
      <c r="L524" s="4">
        <v>12</v>
      </c>
      <c r="M524" s="74"/>
      <c r="N524" s="10">
        <v>6011</v>
      </c>
      <c r="O524" s="28">
        <v>2240</v>
      </c>
      <c r="P524" s="17">
        <v>145000</v>
      </c>
      <c r="Q524" s="21"/>
      <c r="R524" s="233">
        <f t="shared" si="66"/>
        <v>145000</v>
      </c>
      <c r="S524" s="22">
        <f t="shared" si="78"/>
        <v>0</v>
      </c>
      <c r="T524" s="20"/>
      <c r="U524" s="20"/>
      <c r="V524" s="205"/>
      <c r="W524" s="16"/>
      <c r="X524" s="96"/>
      <c r="Y524" s="428">
        <f t="shared" si="72"/>
        <v>0</v>
      </c>
    </row>
    <row r="525" spans="1:25" s="110" customFormat="1" ht="56.25">
      <c r="A525" s="40"/>
      <c r="B525" s="63" t="s">
        <v>14</v>
      </c>
      <c r="C525" s="254"/>
      <c r="D525" s="254"/>
      <c r="E525" s="276"/>
      <c r="F525" s="276"/>
      <c r="G525" s="398">
        <v>10000</v>
      </c>
      <c r="H525" s="60" t="s">
        <v>345</v>
      </c>
      <c r="I525" s="94" t="s">
        <v>78</v>
      </c>
      <c r="J525" s="1" t="s">
        <v>346</v>
      </c>
      <c r="K525" s="1"/>
      <c r="L525" s="36" t="s">
        <v>273</v>
      </c>
      <c r="M525" s="361" t="s">
        <v>274</v>
      </c>
      <c r="N525" s="10">
        <v>3242</v>
      </c>
      <c r="O525" s="11">
        <v>2730</v>
      </c>
      <c r="P525" s="17">
        <v>10000</v>
      </c>
      <c r="Q525" s="21"/>
      <c r="R525" s="233">
        <f t="shared" si="66"/>
        <v>10000</v>
      </c>
      <c r="S525" s="22">
        <f t="shared" si="78"/>
        <v>0</v>
      </c>
      <c r="T525" s="20"/>
      <c r="U525" s="20"/>
      <c r="V525" s="205"/>
      <c r="W525" s="16"/>
      <c r="X525" s="96"/>
      <c r="Y525" s="428">
        <f t="shared" si="72"/>
        <v>0</v>
      </c>
    </row>
    <row r="526" spans="1:25" s="110" customFormat="1" ht="75">
      <c r="A526" s="40"/>
      <c r="B526" s="63" t="s">
        <v>14</v>
      </c>
      <c r="C526" s="254"/>
      <c r="D526" s="254"/>
      <c r="E526" s="276"/>
      <c r="F526" s="276"/>
      <c r="G526" s="398">
        <v>5000</v>
      </c>
      <c r="H526" s="60" t="s">
        <v>347</v>
      </c>
      <c r="I526" s="94" t="s">
        <v>78</v>
      </c>
      <c r="J526" s="1" t="s">
        <v>348</v>
      </c>
      <c r="K526" s="1"/>
      <c r="L526" s="36" t="s">
        <v>273</v>
      </c>
      <c r="M526" s="361" t="s">
        <v>274</v>
      </c>
      <c r="N526" s="10">
        <v>3105</v>
      </c>
      <c r="O526" s="11">
        <v>2210</v>
      </c>
      <c r="P526" s="17">
        <v>5000</v>
      </c>
      <c r="Q526" s="21"/>
      <c r="R526" s="233">
        <f t="shared" si="66"/>
        <v>5000</v>
      </c>
      <c r="S526" s="22">
        <f t="shared" si="78"/>
        <v>0</v>
      </c>
      <c r="T526" s="20"/>
      <c r="U526" s="20"/>
      <c r="V526" s="205"/>
      <c r="W526" s="16"/>
      <c r="X526" s="96"/>
      <c r="Y526" s="428">
        <f t="shared" si="72"/>
        <v>0</v>
      </c>
    </row>
    <row r="527" spans="1:25" s="110" customFormat="1" ht="37.5">
      <c r="A527" s="40"/>
      <c r="B527" s="63" t="s">
        <v>14</v>
      </c>
      <c r="C527" s="254"/>
      <c r="D527" s="254"/>
      <c r="E527" s="276"/>
      <c r="F527" s="276"/>
      <c r="G527" s="398"/>
      <c r="H527" s="60"/>
      <c r="I527" s="94" t="s">
        <v>78</v>
      </c>
      <c r="J527" s="1"/>
      <c r="K527" s="1"/>
      <c r="L527" s="4"/>
      <c r="M527" s="10"/>
      <c r="N527" s="10"/>
      <c r="O527" s="11"/>
      <c r="P527" s="21"/>
      <c r="Q527" s="21"/>
      <c r="R527" s="233">
        <f t="shared" si="66"/>
        <v>0</v>
      </c>
      <c r="S527" s="22">
        <f t="shared" si="78"/>
        <v>0</v>
      </c>
      <c r="T527" s="20"/>
      <c r="U527" s="20"/>
      <c r="V527" s="205"/>
      <c r="W527" s="16"/>
      <c r="X527" s="174"/>
      <c r="Y527" s="428">
        <f t="shared" si="72"/>
        <v>0</v>
      </c>
    </row>
    <row r="528" spans="1:25" s="134" customFormat="1" ht="37.5">
      <c r="A528" s="70">
        <v>47</v>
      </c>
      <c r="B528" s="412" t="s">
        <v>14</v>
      </c>
      <c r="C528" s="271">
        <f>50000+90000+145000+10000+5000</f>
        <v>300000</v>
      </c>
      <c r="D528" s="271"/>
      <c r="E528" s="415"/>
      <c r="F528" s="469"/>
      <c r="G528" s="418">
        <f>SUM(G522:G527)</f>
        <v>300000</v>
      </c>
      <c r="H528" s="303"/>
      <c r="I528" s="289" t="s">
        <v>78</v>
      </c>
      <c r="J528" s="64"/>
      <c r="K528" s="64"/>
      <c r="L528" s="300"/>
      <c r="M528" s="5"/>
      <c r="N528" s="5"/>
      <c r="O528" s="320"/>
      <c r="P528" s="19">
        <f aca="true" t="shared" si="79" ref="P528:W528">SUM(P522:P527)</f>
        <v>250000</v>
      </c>
      <c r="Q528" s="19">
        <f t="shared" si="79"/>
        <v>50000</v>
      </c>
      <c r="R528" s="19">
        <f t="shared" si="79"/>
        <v>300000</v>
      </c>
      <c r="S528" s="19">
        <f t="shared" si="79"/>
        <v>0</v>
      </c>
      <c r="T528" s="19">
        <f t="shared" si="79"/>
        <v>0</v>
      </c>
      <c r="U528" s="19">
        <f t="shared" si="79"/>
        <v>0</v>
      </c>
      <c r="V528" s="19">
        <f t="shared" si="79"/>
        <v>0</v>
      </c>
      <c r="W528" s="19">
        <f t="shared" si="79"/>
        <v>0</v>
      </c>
      <c r="X528" s="173"/>
      <c r="Y528" s="428">
        <f t="shared" si="72"/>
        <v>0</v>
      </c>
    </row>
    <row r="529" spans="1:25" s="134" customFormat="1" ht="56.25">
      <c r="A529" s="44"/>
      <c r="B529" s="63" t="s">
        <v>15</v>
      </c>
      <c r="C529" s="254"/>
      <c r="D529" s="254"/>
      <c r="E529" s="276"/>
      <c r="F529" s="276"/>
      <c r="G529" s="392">
        <v>260000</v>
      </c>
      <c r="H529" s="60" t="s">
        <v>304</v>
      </c>
      <c r="I529" s="278" t="s">
        <v>77</v>
      </c>
      <c r="J529" s="1"/>
      <c r="K529" s="1"/>
      <c r="L529" s="4">
        <v>12</v>
      </c>
      <c r="M529" s="474" t="s">
        <v>349</v>
      </c>
      <c r="N529" s="28">
        <v>6030</v>
      </c>
      <c r="O529" s="11">
        <v>2240</v>
      </c>
      <c r="P529" s="17">
        <v>260000</v>
      </c>
      <c r="Q529" s="24"/>
      <c r="R529" s="233">
        <f t="shared" si="66"/>
        <v>260000</v>
      </c>
      <c r="S529" s="22">
        <f>T529+U529</f>
        <v>0</v>
      </c>
      <c r="T529" s="20"/>
      <c r="U529" s="20"/>
      <c r="V529" s="205"/>
      <c r="W529" s="22"/>
      <c r="X529" s="97"/>
      <c r="Y529" s="428">
        <f t="shared" si="72"/>
        <v>0</v>
      </c>
    </row>
    <row r="530" spans="1:25" s="134" customFormat="1" ht="37.5">
      <c r="A530" s="44"/>
      <c r="B530" s="87" t="s">
        <v>15</v>
      </c>
      <c r="C530" s="257"/>
      <c r="D530" s="257"/>
      <c r="E530" s="280"/>
      <c r="F530" s="280"/>
      <c r="G530" s="392">
        <v>15000</v>
      </c>
      <c r="H530" s="76" t="s">
        <v>383</v>
      </c>
      <c r="I530" s="278" t="s">
        <v>77</v>
      </c>
      <c r="J530" s="1" t="s">
        <v>410</v>
      </c>
      <c r="K530" s="1"/>
      <c r="L530" s="364" t="s">
        <v>277</v>
      </c>
      <c r="M530" s="8" t="s">
        <v>276</v>
      </c>
      <c r="N530" s="322">
        <v>2111</v>
      </c>
      <c r="O530" s="33">
        <v>3210</v>
      </c>
      <c r="P530" s="14"/>
      <c r="Q530" s="14">
        <v>15000</v>
      </c>
      <c r="R530" s="233">
        <f>+P530+Q530</f>
        <v>15000</v>
      </c>
      <c r="S530" s="22">
        <f>T530+U530</f>
        <v>0</v>
      </c>
      <c r="T530" s="20"/>
      <c r="U530" s="20"/>
      <c r="V530" s="205"/>
      <c r="W530" s="22"/>
      <c r="X530" s="97"/>
      <c r="Y530" s="428">
        <f t="shared" si="72"/>
        <v>0</v>
      </c>
    </row>
    <row r="531" spans="1:25" s="134" customFormat="1" ht="37.5">
      <c r="A531" s="44"/>
      <c r="B531" s="63" t="s">
        <v>15</v>
      </c>
      <c r="C531" s="254"/>
      <c r="D531" s="254"/>
      <c r="E531" s="276"/>
      <c r="F531" s="276"/>
      <c r="G531" s="392">
        <v>15000</v>
      </c>
      <c r="H531" s="60" t="s">
        <v>396</v>
      </c>
      <c r="I531" s="278" t="s">
        <v>77</v>
      </c>
      <c r="J531" s="1" t="s">
        <v>398</v>
      </c>
      <c r="K531" s="1"/>
      <c r="L531" s="36" t="s">
        <v>273</v>
      </c>
      <c r="M531" s="370" t="s">
        <v>274</v>
      </c>
      <c r="N531" s="10">
        <v>3242</v>
      </c>
      <c r="O531" s="11">
        <v>2730</v>
      </c>
      <c r="P531" s="17">
        <v>15000</v>
      </c>
      <c r="Q531" s="24"/>
      <c r="R531" s="233">
        <f aca="true" t="shared" si="80" ref="R531:R571">+P531+Q531</f>
        <v>15000</v>
      </c>
      <c r="S531" s="22">
        <f>T531+U531</f>
        <v>0</v>
      </c>
      <c r="T531" s="20"/>
      <c r="U531" s="20"/>
      <c r="V531" s="205"/>
      <c r="W531" s="22"/>
      <c r="X531" s="97"/>
      <c r="Y531" s="428">
        <f t="shared" si="72"/>
        <v>0</v>
      </c>
    </row>
    <row r="532" spans="1:25" s="134" customFormat="1" ht="56.25">
      <c r="A532" s="44"/>
      <c r="B532" s="63" t="s">
        <v>15</v>
      </c>
      <c r="C532" s="254"/>
      <c r="D532" s="254"/>
      <c r="E532" s="276"/>
      <c r="F532" s="276"/>
      <c r="G532" s="392">
        <v>10000</v>
      </c>
      <c r="H532" s="60" t="s">
        <v>397</v>
      </c>
      <c r="I532" s="278" t="s">
        <v>77</v>
      </c>
      <c r="J532" s="1" t="s">
        <v>399</v>
      </c>
      <c r="K532" s="1"/>
      <c r="L532" s="36" t="s">
        <v>273</v>
      </c>
      <c r="M532" s="361" t="s">
        <v>274</v>
      </c>
      <c r="N532" s="10">
        <v>3241</v>
      </c>
      <c r="O532" s="33">
        <v>2210</v>
      </c>
      <c r="P532" s="17">
        <v>10000</v>
      </c>
      <c r="Q532" s="24"/>
      <c r="R532" s="233">
        <f t="shared" si="80"/>
        <v>10000</v>
      </c>
      <c r="S532" s="22">
        <f>T532+U532</f>
        <v>0</v>
      </c>
      <c r="T532" s="20"/>
      <c r="U532" s="20"/>
      <c r="V532" s="205"/>
      <c r="W532" s="22"/>
      <c r="X532" s="97"/>
      <c r="Y532" s="428">
        <f t="shared" si="72"/>
        <v>0</v>
      </c>
    </row>
    <row r="533" spans="1:25" s="134" customFormat="1" ht="37.5">
      <c r="A533" s="70">
        <v>48</v>
      </c>
      <c r="B533" s="382" t="s">
        <v>15</v>
      </c>
      <c r="C533" s="277">
        <v>300000</v>
      </c>
      <c r="D533" s="277"/>
      <c r="E533" s="277"/>
      <c r="F533" s="277"/>
      <c r="G533" s="413">
        <f>SUM(G529:G532)</f>
        <v>300000</v>
      </c>
      <c r="H533" s="43"/>
      <c r="I533" s="166" t="s">
        <v>77</v>
      </c>
      <c r="J533" s="64"/>
      <c r="K533" s="64"/>
      <c r="L533" s="300"/>
      <c r="M533" s="6"/>
      <c r="N533" s="6"/>
      <c r="O533" s="12"/>
      <c r="P533" s="19">
        <f>SUM(P529:P532)</f>
        <v>285000</v>
      </c>
      <c r="Q533" s="19">
        <f aca="true" t="shared" si="81" ref="Q533:W533">SUM(Q529:Q532)</f>
        <v>15000</v>
      </c>
      <c r="R533" s="19">
        <f t="shared" si="81"/>
        <v>300000</v>
      </c>
      <c r="S533" s="19">
        <f t="shared" si="81"/>
        <v>0</v>
      </c>
      <c r="T533" s="19">
        <f t="shared" si="81"/>
        <v>0</v>
      </c>
      <c r="U533" s="19">
        <f t="shared" si="81"/>
        <v>0</v>
      </c>
      <c r="V533" s="19">
        <f t="shared" si="81"/>
        <v>0</v>
      </c>
      <c r="W533" s="19">
        <f t="shared" si="81"/>
        <v>0</v>
      </c>
      <c r="X533" s="173"/>
      <c r="Y533" s="428">
        <f t="shared" si="72"/>
        <v>0</v>
      </c>
    </row>
    <row r="534" spans="1:25" ht="75">
      <c r="A534" s="44"/>
      <c r="B534" s="146" t="s">
        <v>16</v>
      </c>
      <c r="C534" s="269"/>
      <c r="D534" s="269"/>
      <c r="E534" s="269"/>
      <c r="F534" s="269"/>
      <c r="G534" s="400">
        <v>50000</v>
      </c>
      <c r="H534" s="60" t="s">
        <v>317</v>
      </c>
      <c r="I534" s="94" t="s">
        <v>27</v>
      </c>
      <c r="J534" s="429" t="s">
        <v>400</v>
      </c>
      <c r="K534" s="1"/>
      <c r="L534" s="364" t="s">
        <v>265</v>
      </c>
      <c r="M534" s="385" t="s">
        <v>230</v>
      </c>
      <c r="N534" s="4">
        <v>1020</v>
      </c>
      <c r="O534" s="33">
        <v>2210</v>
      </c>
      <c r="P534" s="17">
        <v>50000</v>
      </c>
      <c r="Q534" s="14"/>
      <c r="R534" s="233">
        <f t="shared" si="80"/>
        <v>50000</v>
      </c>
      <c r="S534" s="22">
        <f aca="true" t="shared" si="82" ref="S534:S548">T534+U534</f>
        <v>0</v>
      </c>
      <c r="T534" s="20"/>
      <c r="U534" s="20"/>
      <c r="V534" s="205"/>
      <c r="W534" s="22"/>
      <c r="X534" s="97"/>
      <c r="Y534" s="428">
        <f t="shared" si="72"/>
        <v>0</v>
      </c>
    </row>
    <row r="535" spans="1:25" ht="75">
      <c r="A535" s="44"/>
      <c r="B535" s="146" t="s">
        <v>16</v>
      </c>
      <c r="C535" s="269"/>
      <c r="D535" s="269"/>
      <c r="E535" s="269"/>
      <c r="F535" s="269"/>
      <c r="G535" s="400">
        <v>50000</v>
      </c>
      <c r="H535" s="60" t="s">
        <v>318</v>
      </c>
      <c r="I535" s="94" t="s">
        <v>27</v>
      </c>
      <c r="J535" s="1" t="s">
        <v>410</v>
      </c>
      <c r="K535" s="1"/>
      <c r="L535" s="364" t="s">
        <v>277</v>
      </c>
      <c r="M535" s="8" t="s">
        <v>276</v>
      </c>
      <c r="N535" s="10">
        <v>2111</v>
      </c>
      <c r="O535" s="11">
        <v>2610</v>
      </c>
      <c r="P535" s="17">
        <v>50000</v>
      </c>
      <c r="Q535" s="14"/>
      <c r="R535" s="233">
        <f t="shared" si="80"/>
        <v>50000</v>
      </c>
      <c r="S535" s="22">
        <f t="shared" si="82"/>
        <v>0</v>
      </c>
      <c r="T535" s="20"/>
      <c r="U535" s="20"/>
      <c r="V535" s="205"/>
      <c r="W535" s="22"/>
      <c r="X535" s="97"/>
      <c r="Y535" s="428">
        <f t="shared" si="72"/>
        <v>0</v>
      </c>
    </row>
    <row r="536" spans="1:25" ht="75">
      <c r="A536" s="44"/>
      <c r="B536" s="146" t="s">
        <v>16</v>
      </c>
      <c r="C536" s="269"/>
      <c r="D536" s="269"/>
      <c r="E536" s="269"/>
      <c r="F536" s="269"/>
      <c r="G536" s="400">
        <v>200000</v>
      </c>
      <c r="H536" s="60" t="s">
        <v>319</v>
      </c>
      <c r="I536" s="94" t="s">
        <v>27</v>
      </c>
      <c r="J536" s="1" t="s">
        <v>410</v>
      </c>
      <c r="K536" s="1"/>
      <c r="L536" s="364" t="s">
        <v>277</v>
      </c>
      <c r="M536" s="8" t="s">
        <v>276</v>
      </c>
      <c r="N536" s="10">
        <v>2030</v>
      </c>
      <c r="O536" s="11">
        <v>3210</v>
      </c>
      <c r="P536" s="17"/>
      <c r="Q536" s="14">
        <v>200000</v>
      </c>
      <c r="R536" s="233">
        <f t="shared" si="80"/>
        <v>200000</v>
      </c>
      <c r="S536" s="22">
        <f t="shared" si="82"/>
        <v>0</v>
      </c>
      <c r="T536" s="20"/>
      <c r="U536" s="20"/>
      <c r="V536" s="205"/>
      <c r="W536" s="22"/>
      <c r="X536" s="97"/>
      <c r="Y536" s="428">
        <f t="shared" si="72"/>
        <v>0</v>
      </c>
    </row>
    <row r="537" spans="1:25" s="134" customFormat="1" ht="75">
      <c r="A537" s="70">
        <v>49</v>
      </c>
      <c r="B537" s="416" t="s">
        <v>16</v>
      </c>
      <c r="C537" s="417">
        <v>300000</v>
      </c>
      <c r="D537" s="417"/>
      <c r="E537" s="417"/>
      <c r="F537" s="417"/>
      <c r="G537" s="413">
        <f>SUM(G534:G536)</f>
        <v>300000</v>
      </c>
      <c r="H537" s="46"/>
      <c r="I537" s="283" t="s">
        <v>27</v>
      </c>
      <c r="J537" s="165"/>
      <c r="K537" s="165"/>
      <c r="L537" s="300"/>
      <c r="M537" s="7"/>
      <c r="N537" s="5"/>
      <c r="O537" s="320"/>
      <c r="P537" s="18">
        <f aca="true" t="shared" si="83" ref="P537:W537">SUM(P534:P536)</f>
        <v>100000</v>
      </c>
      <c r="Q537" s="18">
        <f t="shared" si="83"/>
        <v>200000</v>
      </c>
      <c r="R537" s="18">
        <f t="shared" si="83"/>
        <v>300000</v>
      </c>
      <c r="S537" s="18">
        <f t="shared" si="83"/>
        <v>0</v>
      </c>
      <c r="T537" s="18">
        <f t="shared" si="83"/>
        <v>0</v>
      </c>
      <c r="U537" s="18">
        <f t="shared" si="83"/>
        <v>0</v>
      </c>
      <c r="V537" s="18">
        <f t="shared" si="83"/>
        <v>0</v>
      </c>
      <c r="W537" s="18">
        <f t="shared" si="83"/>
        <v>0</v>
      </c>
      <c r="X537" s="99"/>
      <c r="Y537" s="428">
        <f t="shared" si="72"/>
        <v>0</v>
      </c>
    </row>
    <row r="538" spans="1:25" s="133" customFormat="1" ht="56.25">
      <c r="A538" s="44"/>
      <c r="B538" s="63" t="s">
        <v>17</v>
      </c>
      <c r="C538" s="254"/>
      <c r="D538" s="254"/>
      <c r="E538" s="443">
        <v>200000</v>
      </c>
      <c r="F538" s="448" t="s">
        <v>456</v>
      </c>
      <c r="G538" s="392"/>
      <c r="H538" s="60"/>
      <c r="I538" s="278" t="s">
        <v>25</v>
      </c>
      <c r="J538" s="1"/>
      <c r="K538" s="1"/>
      <c r="L538" s="4"/>
      <c r="M538" s="68"/>
      <c r="N538" s="36"/>
      <c r="O538" s="33"/>
      <c r="P538" s="17"/>
      <c r="Q538" s="14"/>
      <c r="R538" s="233">
        <f t="shared" si="80"/>
        <v>0</v>
      </c>
      <c r="S538" s="22">
        <f t="shared" si="82"/>
        <v>0</v>
      </c>
      <c r="T538" s="20"/>
      <c r="U538" s="20"/>
      <c r="V538" s="205"/>
      <c r="W538" s="22"/>
      <c r="X538" s="96"/>
      <c r="Y538" s="428">
        <f t="shared" si="72"/>
        <v>0</v>
      </c>
    </row>
    <row r="539" spans="1:25" s="133" customFormat="1" ht="56.25">
      <c r="A539" s="44"/>
      <c r="B539" s="63" t="s">
        <v>17</v>
      </c>
      <c r="C539" s="254"/>
      <c r="D539" s="254"/>
      <c r="E539" s="443">
        <v>151000</v>
      </c>
      <c r="F539" s="448" t="s">
        <v>456</v>
      </c>
      <c r="G539" s="392"/>
      <c r="H539" s="60"/>
      <c r="I539" s="1" t="s">
        <v>25</v>
      </c>
      <c r="J539" s="1"/>
      <c r="K539" s="1"/>
      <c r="L539" s="4"/>
      <c r="M539" s="8"/>
      <c r="N539" s="36"/>
      <c r="O539" s="33"/>
      <c r="P539" s="17"/>
      <c r="Q539" s="14"/>
      <c r="R539" s="233">
        <f t="shared" si="80"/>
        <v>0</v>
      </c>
      <c r="S539" s="22">
        <f t="shared" si="82"/>
        <v>0</v>
      </c>
      <c r="T539" s="20"/>
      <c r="U539" s="20"/>
      <c r="V539" s="205"/>
      <c r="W539" s="22"/>
      <c r="X539" s="96"/>
      <c r="Y539" s="428">
        <f t="shared" si="72"/>
        <v>0</v>
      </c>
    </row>
    <row r="540" spans="1:25" s="133" customFormat="1" ht="56.25">
      <c r="A540" s="44"/>
      <c r="B540" s="63" t="s">
        <v>17</v>
      </c>
      <c r="C540" s="254"/>
      <c r="D540" s="254"/>
      <c r="E540" s="443">
        <v>6000</v>
      </c>
      <c r="F540" s="448" t="s">
        <v>456</v>
      </c>
      <c r="G540" s="392"/>
      <c r="H540" s="60"/>
      <c r="I540" s="1"/>
      <c r="J540" s="1"/>
      <c r="K540" s="1"/>
      <c r="L540" s="364"/>
      <c r="M540" s="357"/>
      <c r="N540" s="36"/>
      <c r="O540" s="33"/>
      <c r="P540" s="17"/>
      <c r="Q540" s="14"/>
      <c r="R540" s="233">
        <f t="shared" si="80"/>
        <v>0</v>
      </c>
      <c r="S540" s="22">
        <f t="shared" si="82"/>
        <v>0</v>
      </c>
      <c r="T540" s="20"/>
      <c r="U540" s="20"/>
      <c r="V540" s="205"/>
      <c r="W540" s="22"/>
      <c r="X540" s="96"/>
      <c r="Y540" s="428">
        <f t="shared" si="72"/>
        <v>0</v>
      </c>
    </row>
    <row r="541" spans="1:25" s="133" customFormat="1" ht="56.25">
      <c r="A541" s="44"/>
      <c r="B541" s="63" t="s">
        <v>17</v>
      </c>
      <c r="C541" s="254"/>
      <c r="D541" s="254"/>
      <c r="E541" s="443">
        <v>50000</v>
      </c>
      <c r="F541" s="448" t="s">
        <v>456</v>
      </c>
      <c r="G541" s="392"/>
      <c r="H541" s="60"/>
      <c r="I541" s="1" t="s">
        <v>25</v>
      </c>
      <c r="J541" s="1"/>
      <c r="K541" s="1"/>
      <c r="L541" s="364"/>
      <c r="M541" s="474"/>
      <c r="N541" s="10"/>
      <c r="O541" s="33"/>
      <c r="P541" s="17"/>
      <c r="Q541" s="14"/>
      <c r="R541" s="233">
        <f t="shared" si="80"/>
        <v>0</v>
      </c>
      <c r="S541" s="22">
        <f t="shared" si="82"/>
        <v>0</v>
      </c>
      <c r="T541" s="20"/>
      <c r="U541" s="20"/>
      <c r="V541" s="205"/>
      <c r="W541" s="22"/>
      <c r="X541" s="96"/>
      <c r="Y541" s="428">
        <f t="shared" si="72"/>
        <v>0</v>
      </c>
    </row>
    <row r="542" spans="1:25" s="133" customFormat="1" ht="56.25">
      <c r="A542" s="44"/>
      <c r="B542" s="63" t="s">
        <v>17</v>
      </c>
      <c r="C542" s="254"/>
      <c r="D542" s="254"/>
      <c r="E542" s="443">
        <v>23000</v>
      </c>
      <c r="F542" s="448" t="s">
        <v>456</v>
      </c>
      <c r="G542" s="392"/>
      <c r="H542" s="60"/>
      <c r="I542" s="1"/>
      <c r="J542" s="1"/>
      <c r="K542" s="1"/>
      <c r="L542" s="358"/>
      <c r="M542" s="357"/>
      <c r="N542" s="10"/>
      <c r="O542" s="33"/>
      <c r="P542" s="17"/>
      <c r="Q542" s="14"/>
      <c r="R542" s="233">
        <f t="shared" si="80"/>
        <v>0</v>
      </c>
      <c r="S542" s="22"/>
      <c r="T542" s="20"/>
      <c r="U542" s="20"/>
      <c r="V542" s="205"/>
      <c r="W542" s="22"/>
      <c r="X542" s="96"/>
      <c r="Y542" s="428">
        <f t="shared" si="72"/>
        <v>0</v>
      </c>
    </row>
    <row r="543" spans="1:25" s="133" customFormat="1" ht="56.25">
      <c r="A543" s="44"/>
      <c r="B543" s="63" t="s">
        <v>17</v>
      </c>
      <c r="C543" s="254"/>
      <c r="D543" s="254"/>
      <c r="E543" s="443">
        <v>70000</v>
      </c>
      <c r="F543" s="448" t="s">
        <v>456</v>
      </c>
      <c r="G543" s="392"/>
      <c r="H543" s="60"/>
      <c r="I543" s="1"/>
      <c r="J543" s="1"/>
      <c r="K543" s="1"/>
      <c r="L543" s="358"/>
      <c r="M543" s="357"/>
      <c r="N543" s="10"/>
      <c r="O543" s="28"/>
      <c r="P543" s="17"/>
      <c r="Q543" s="14"/>
      <c r="R543" s="233">
        <f t="shared" si="80"/>
        <v>0</v>
      </c>
      <c r="S543" s="22">
        <f t="shared" si="82"/>
        <v>0</v>
      </c>
      <c r="T543" s="20"/>
      <c r="U543" s="20"/>
      <c r="V543" s="205"/>
      <c r="W543" s="22"/>
      <c r="X543" s="97"/>
      <c r="Y543" s="428">
        <f t="shared" si="72"/>
        <v>0</v>
      </c>
    </row>
    <row r="544" spans="1:25" s="134" customFormat="1" ht="37.5">
      <c r="A544" s="70">
        <v>50</v>
      </c>
      <c r="B544" s="412" t="s">
        <v>17</v>
      </c>
      <c r="C544" s="415">
        <f>200000+151000+6000+50000+23000+70000</f>
        <v>500000</v>
      </c>
      <c r="D544" s="415"/>
      <c r="E544" s="384">
        <f>SUM(E538:E543)</f>
        <v>500000</v>
      </c>
      <c r="F544" s="415"/>
      <c r="G544" s="384">
        <f>SUM(G538:G543)</f>
        <v>0</v>
      </c>
      <c r="H544" s="93"/>
      <c r="I544" s="64" t="s">
        <v>25</v>
      </c>
      <c r="J544" s="64"/>
      <c r="K544" s="64"/>
      <c r="L544" s="300"/>
      <c r="M544" s="5"/>
      <c r="N544" s="5"/>
      <c r="O544" s="320"/>
      <c r="P544" s="18">
        <f>SUM(P538:P543)</f>
        <v>0</v>
      </c>
      <c r="Q544" s="18">
        <f aca="true" t="shared" si="84" ref="Q544:W544">SUM(Q538:Q543)</f>
        <v>0</v>
      </c>
      <c r="R544" s="18">
        <f t="shared" si="84"/>
        <v>0</v>
      </c>
      <c r="S544" s="18">
        <f t="shared" si="84"/>
        <v>0</v>
      </c>
      <c r="T544" s="18">
        <f t="shared" si="84"/>
        <v>0</v>
      </c>
      <c r="U544" s="18">
        <f t="shared" si="84"/>
        <v>0</v>
      </c>
      <c r="V544" s="18">
        <f t="shared" si="84"/>
        <v>0</v>
      </c>
      <c r="W544" s="18">
        <f t="shared" si="84"/>
        <v>0</v>
      </c>
      <c r="X544" s="99"/>
      <c r="Y544" s="428">
        <f t="shared" si="72"/>
        <v>0</v>
      </c>
    </row>
    <row r="545" spans="1:25" s="110" customFormat="1" ht="56.25">
      <c r="A545" s="40"/>
      <c r="B545" s="63" t="s">
        <v>18</v>
      </c>
      <c r="C545" s="254"/>
      <c r="D545" s="254"/>
      <c r="E545" s="276"/>
      <c r="F545" s="276"/>
      <c r="G545" s="398">
        <v>50000</v>
      </c>
      <c r="H545" s="60" t="s">
        <v>323</v>
      </c>
      <c r="I545" s="55" t="s">
        <v>78</v>
      </c>
      <c r="J545" s="429" t="s">
        <v>400</v>
      </c>
      <c r="K545" s="9"/>
      <c r="L545" s="364" t="s">
        <v>265</v>
      </c>
      <c r="M545" s="385" t="s">
        <v>230</v>
      </c>
      <c r="N545" s="10">
        <v>1020</v>
      </c>
      <c r="O545" s="35">
        <v>2240</v>
      </c>
      <c r="P545" s="17">
        <v>50000</v>
      </c>
      <c r="Q545" s="17"/>
      <c r="R545" s="233">
        <f t="shared" si="80"/>
        <v>50000</v>
      </c>
      <c r="S545" s="22">
        <f t="shared" si="82"/>
        <v>0</v>
      </c>
      <c r="T545" s="20"/>
      <c r="U545" s="20"/>
      <c r="V545" s="205"/>
      <c r="W545" s="16"/>
      <c r="X545" s="174"/>
      <c r="Y545" s="428">
        <f t="shared" si="72"/>
        <v>0</v>
      </c>
    </row>
    <row r="546" spans="1:25" s="110" customFormat="1" ht="56.25">
      <c r="A546" s="40"/>
      <c r="B546" s="63" t="s">
        <v>18</v>
      </c>
      <c r="C546" s="254"/>
      <c r="D546" s="254"/>
      <c r="E546" s="276"/>
      <c r="F546" s="276"/>
      <c r="G546" s="398">
        <v>50000</v>
      </c>
      <c r="H546" s="60" t="s">
        <v>324</v>
      </c>
      <c r="I546" s="55" t="s">
        <v>78</v>
      </c>
      <c r="J546" s="429" t="s">
        <v>400</v>
      </c>
      <c r="K546" s="9"/>
      <c r="L546" s="364" t="s">
        <v>265</v>
      </c>
      <c r="M546" s="385" t="s">
        <v>230</v>
      </c>
      <c r="N546" s="10">
        <v>1020</v>
      </c>
      <c r="O546" s="54" t="s">
        <v>395</v>
      </c>
      <c r="P546" s="21">
        <v>10000</v>
      </c>
      <c r="Q546" s="21">
        <v>40000</v>
      </c>
      <c r="R546" s="233">
        <f t="shared" si="80"/>
        <v>50000</v>
      </c>
      <c r="S546" s="22">
        <f t="shared" si="82"/>
        <v>0</v>
      </c>
      <c r="T546" s="20"/>
      <c r="U546" s="20"/>
      <c r="V546" s="205"/>
      <c r="W546" s="16"/>
      <c r="X546" s="174"/>
      <c r="Y546" s="428">
        <f t="shared" si="72"/>
        <v>0</v>
      </c>
    </row>
    <row r="547" spans="1:25" s="110" customFormat="1" ht="37.5">
      <c r="A547" s="40"/>
      <c r="B547" s="63" t="s">
        <v>18</v>
      </c>
      <c r="C547" s="254"/>
      <c r="D547" s="254"/>
      <c r="E547" s="276"/>
      <c r="F547" s="276"/>
      <c r="G547" s="398">
        <v>200000</v>
      </c>
      <c r="H547" s="60" t="s">
        <v>325</v>
      </c>
      <c r="I547" s="55" t="s">
        <v>78</v>
      </c>
      <c r="J547" s="1" t="s">
        <v>410</v>
      </c>
      <c r="K547" s="9"/>
      <c r="L547" s="364" t="s">
        <v>277</v>
      </c>
      <c r="M547" s="34" t="s">
        <v>276</v>
      </c>
      <c r="N547" s="10">
        <v>2010</v>
      </c>
      <c r="O547" s="11">
        <v>3210</v>
      </c>
      <c r="P547" s="21"/>
      <c r="Q547" s="21">
        <v>200000</v>
      </c>
      <c r="R547" s="233">
        <f t="shared" si="80"/>
        <v>200000</v>
      </c>
      <c r="S547" s="22">
        <f t="shared" si="82"/>
        <v>0</v>
      </c>
      <c r="T547" s="20"/>
      <c r="U547" s="20"/>
      <c r="V547" s="205"/>
      <c r="W547" s="16"/>
      <c r="X547" s="174"/>
      <c r="Y547" s="428">
        <f t="shared" si="72"/>
        <v>0</v>
      </c>
    </row>
    <row r="548" spans="1:25" s="110" customFormat="1" ht="37.5">
      <c r="A548" s="40"/>
      <c r="B548" s="63" t="s">
        <v>18</v>
      </c>
      <c r="C548" s="254"/>
      <c r="D548" s="254"/>
      <c r="E548" s="276"/>
      <c r="F548" s="276"/>
      <c r="G548" s="398"/>
      <c r="H548" s="60"/>
      <c r="I548" s="55" t="s">
        <v>78</v>
      </c>
      <c r="J548" s="9"/>
      <c r="K548" s="9"/>
      <c r="L548" s="10"/>
      <c r="M548" s="474"/>
      <c r="N548" s="10"/>
      <c r="O548" s="11"/>
      <c r="P548" s="21"/>
      <c r="Q548" s="21"/>
      <c r="R548" s="233">
        <f t="shared" si="80"/>
        <v>0</v>
      </c>
      <c r="S548" s="22">
        <f t="shared" si="82"/>
        <v>0</v>
      </c>
      <c r="T548" s="20"/>
      <c r="U548" s="20"/>
      <c r="V548" s="205"/>
      <c r="W548" s="16"/>
      <c r="X548" s="174"/>
      <c r="Y548" s="428">
        <f t="shared" si="72"/>
        <v>0</v>
      </c>
    </row>
    <row r="549" spans="1:25" s="139" customFormat="1" ht="37.5">
      <c r="A549" s="70">
        <v>51</v>
      </c>
      <c r="B549" s="412" t="s">
        <v>18</v>
      </c>
      <c r="C549" s="271">
        <f>50000+50000+200000</f>
        <v>300000</v>
      </c>
      <c r="D549" s="271"/>
      <c r="E549" s="415"/>
      <c r="F549" s="415"/>
      <c r="G549" s="425">
        <f>SUM(G545:G548)</f>
        <v>300000</v>
      </c>
      <c r="H549" s="39"/>
      <c r="I549" s="166" t="s">
        <v>78</v>
      </c>
      <c r="J549" s="64"/>
      <c r="K549" s="64"/>
      <c r="L549" s="300"/>
      <c r="M549" s="6"/>
      <c r="N549" s="6"/>
      <c r="O549" s="12"/>
      <c r="P549" s="19">
        <f>SUM(P545:P548)</f>
        <v>60000</v>
      </c>
      <c r="Q549" s="19">
        <f aca="true" t="shared" si="85" ref="Q549:W549">SUM(Q545:Q548)</f>
        <v>240000</v>
      </c>
      <c r="R549" s="19">
        <f t="shared" si="85"/>
        <v>300000</v>
      </c>
      <c r="S549" s="19">
        <f t="shared" si="85"/>
        <v>0</v>
      </c>
      <c r="T549" s="19">
        <f t="shared" si="85"/>
        <v>0</v>
      </c>
      <c r="U549" s="19">
        <f t="shared" si="85"/>
        <v>0</v>
      </c>
      <c r="V549" s="19">
        <f t="shared" si="85"/>
        <v>0</v>
      </c>
      <c r="W549" s="19">
        <f t="shared" si="85"/>
        <v>0</v>
      </c>
      <c r="X549" s="173"/>
      <c r="Y549" s="428">
        <f t="shared" si="72"/>
        <v>0</v>
      </c>
    </row>
    <row r="550" spans="1:25" s="139" customFormat="1" ht="75">
      <c r="A550" s="44"/>
      <c r="B550" s="95" t="s">
        <v>75</v>
      </c>
      <c r="C550" s="270"/>
      <c r="D550" s="270"/>
      <c r="E550" s="446"/>
      <c r="F550" s="446"/>
      <c r="G550" s="401"/>
      <c r="H550" s="45"/>
      <c r="I550" s="45" t="s">
        <v>27</v>
      </c>
      <c r="J550" s="45"/>
      <c r="K550" s="45"/>
      <c r="L550" s="304"/>
      <c r="M550" s="74"/>
      <c r="N550" s="10"/>
      <c r="O550" s="11"/>
      <c r="P550" s="23"/>
      <c r="Q550" s="25"/>
      <c r="R550" s="233">
        <f t="shared" si="80"/>
        <v>0</v>
      </c>
      <c r="S550" s="22">
        <f>T550+U550</f>
        <v>0</v>
      </c>
      <c r="T550" s="23"/>
      <c r="U550" s="25"/>
      <c r="V550" s="204"/>
      <c r="W550" s="25"/>
      <c r="X550" s="186"/>
      <c r="Y550" s="428">
        <f t="shared" si="72"/>
        <v>0</v>
      </c>
    </row>
    <row r="551" spans="1:25" s="139" customFormat="1" ht="75">
      <c r="A551" s="44"/>
      <c r="B551" s="95" t="s">
        <v>75</v>
      </c>
      <c r="C551" s="270"/>
      <c r="D551" s="270"/>
      <c r="E551" s="446"/>
      <c r="F551" s="446"/>
      <c r="G551" s="401"/>
      <c r="H551" s="45"/>
      <c r="I551" s="45" t="s">
        <v>27</v>
      </c>
      <c r="J551" s="45"/>
      <c r="K551" s="45"/>
      <c r="L551" s="304"/>
      <c r="M551" s="74"/>
      <c r="N551" s="10"/>
      <c r="O551" s="11"/>
      <c r="P551" s="23"/>
      <c r="Q551" s="25"/>
      <c r="R551" s="233">
        <f t="shared" si="80"/>
        <v>0</v>
      </c>
      <c r="S551" s="22">
        <f>T551+U551</f>
        <v>0</v>
      </c>
      <c r="T551" s="23"/>
      <c r="U551" s="25"/>
      <c r="V551" s="204"/>
      <c r="W551" s="25"/>
      <c r="X551" s="186"/>
      <c r="Y551" s="428">
        <f t="shared" si="72"/>
        <v>0</v>
      </c>
    </row>
    <row r="552" spans="1:25" s="139" customFormat="1" ht="75">
      <c r="A552" s="44"/>
      <c r="B552" s="95" t="s">
        <v>75</v>
      </c>
      <c r="C552" s="270"/>
      <c r="D552" s="270"/>
      <c r="E552" s="446"/>
      <c r="F552" s="446"/>
      <c r="G552" s="401"/>
      <c r="H552" s="45"/>
      <c r="I552" s="45" t="s">
        <v>27</v>
      </c>
      <c r="J552" s="45"/>
      <c r="K552" s="45"/>
      <c r="L552" s="304"/>
      <c r="M552" s="74"/>
      <c r="N552" s="10"/>
      <c r="O552" s="11"/>
      <c r="P552" s="25"/>
      <c r="Q552" s="23"/>
      <c r="R552" s="233">
        <f t="shared" si="80"/>
        <v>0</v>
      </c>
      <c r="S552" s="22">
        <f>T552+U552</f>
        <v>0</v>
      </c>
      <c r="T552" s="25"/>
      <c r="U552" s="25"/>
      <c r="V552" s="204"/>
      <c r="W552" s="25"/>
      <c r="X552" s="186"/>
      <c r="Y552" s="428">
        <f t="shared" si="72"/>
        <v>0</v>
      </c>
    </row>
    <row r="553" spans="1:25" s="139" customFormat="1" ht="75">
      <c r="A553" s="44"/>
      <c r="B553" s="95" t="s">
        <v>75</v>
      </c>
      <c r="C553" s="270"/>
      <c r="D553" s="270"/>
      <c r="E553" s="446"/>
      <c r="F553" s="446"/>
      <c r="G553" s="401"/>
      <c r="H553" s="45"/>
      <c r="I553" s="45" t="s">
        <v>27</v>
      </c>
      <c r="J553" s="45"/>
      <c r="K553" s="45"/>
      <c r="L553" s="304"/>
      <c r="M553" s="8"/>
      <c r="N553" s="4"/>
      <c r="O553" s="33"/>
      <c r="P553" s="23"/>
      <c r="Q553" s="23"/>
      <c r="R553" s="233">
        <f t="shared" si="80"/>
        <v>0</v>
      </c>
      <c r="S553" s="22">
        <f>T553+U553</f>
        <v>0</v>
      </c>
      <c r="T553" s="25"/>
      <c r="U553" s="25"/>
      <c r="V553" s="204"/>
      <c r="W553" s="25"/>
      <c r="X553" s="186"/>
      <c r="Y553" s="428">
        <f t="shared" si="72"/>
        <v>0</v>
      </c>
    </row>
    <row r="554" spans="1:25" s="139" customFormat="1" ht="75">
      <c r="A554" s="70">
        <v>52</v>
      </c>
      <c r="B554" s="382" t="s">
        <v>75</v>
      </c>
      <c r="C554" s="420"/>
      <c r="D554" s="420"/>
      <c r="E554" s="384">
        <f>SUM(E550:E553)</f>
        <v>0</v>
      </c>
      <c r="F554" s="407"/>
      <c r="G554" s="384">
        <f>SUM(G550:G553)</f>
        <v>0</v>
      </c>
      <c r="H554" s="430"/>
      <c r="I554" s="65" t="s">
        <v>27</v>
      </c>
      <c r="J554" s="65"/>
      <c r="K554" s="65"/>
      <c r="L554" s="303"/>
      <c r="M554" s="148"/>
      <c r="N554" s="148"/>
      <c r="O554" s="73"/>
      <c r="P554" s="72">
        <f>SUM(P550:P553)</f>
        <v>0</v>
      </c>
      <c r="Q554" s="72">
        <f aca="true" t="shared" si="86" ref="Q554:W554">SUM(Q550:Q553)</f>
        <v>0</v>
      </c>
      <c r="R554" s="72">
        <f t="shared" si="86"/>
        <v>0</v>
      </c>
      <c r="S554" s="72">
        <f t="shared" si="86"/>
        <v>0</v>
      </c>
      <c r="T554" s="72">
        <f t="shared" si="86"/>
        <v>0</v>
      </c>
      <c r="U554" s="72">
        <f t="shared" si="86"/>
        <v>0</v>
      </c>
      <c r="V554" s="72">
        <f t="shared" si="86"/>
        <v>0</v>
      </c>
      <c r="W554" s="72">
        <f t="shared" si="86"/>
        <v>0</v>
      </c>
      <c r="X554" s="184"/>
      <c r="Y554" s="428">
        <f t="shared" si="72"/>
        <v>0</v>
      </c>
    </row>
    <row r="555" spans="1:25" s="139" customFormat="1" ht="75">
      <c r="A555" s="44"/>
      <c r="B555" s="57" t="s">
        <v>19</v>
      </c>
      <c r="C555" s="260"/>
      <c r="D555" s="260"/>
      <c r="E555" s="444"/>
      <c r="F555" s="444"/>
      <c r="G555" s="392">
        <v>300000</v>
      </c>
      <c r="H555" s="42" t="s">
        <v>94</v>
      </c>
      <c r="I555" s="242" t="s">
        <v>26</v>
      </c>
      <c r="J555" s="242"/>
      <c r="K555" s="242"/>
      <c r="L555" s="309">
        <v>12</v>
      </c>
      <c r="M555" s="74" t="s">
        <v>349</v>
      </c>
      <c r="N555" s="10">
        <v>6011</v>
      </c>
      <c r="O555" s="11">
        <v>2240</v>
      </c>
      <c r="P555" s="17">
        <v>300000</v>
      </c>
      <c r="Q555" s="24"/>
      <c r="R555" s="233">
        <f t="shared" si="80"/>
        <v>300000</v>
      </c>
      <c r="S555" s="22"/>
      <c r="T555" s="20"/>
      <c r="U555" s="20"/>
      <c r="V555" s="205"/>
      <c r="W555" s="22"/>
      <c r="X555" s="97"/>
      <c r="Y555" s="428">
        <f t="shared" si="72"/>
        <v>0</v>
      </c>
    </row>
    <row r="556" spans="1:25" s="139" customFormat="1" ht="37.5">
      <c r="A556" s="44"/>
      <c r="B556" s="57" t="s">
        <v>19</v>
      </c>
      <c r="C556" s="260"/>
      <c r="D556" s="260"/>
      <c r="E556" s="444"/>
      <c r="F556" s="444"/>
      <c r="G556" s="392"/>
      <c r="H556" s="42"/>
      <c r="I556" s="242" t="s">
        <v>26</v>
      </c>
      <c r="J556" s="242"/>
      <c r="K556" s="242"/>
      <c r="L556" s="309"/>
      <c r="M556" s="10"/>
      <c r="N556" s="10"/>
      <c r="O556" s="318"/>
      <c r="P556" s="17"/>
      <c r="Q556" s="24"/>
      <c r="R556" s="233">
        <f t="shared" si="80"/>
        <v>0</v>
      </c>
      <c r="S556" s="22"/>
      <c r="T556" s="20"/>
      <c r="U556" s="20"/>
      <c r="V556" s="205"/>
      <c r="W556" s="22"/>
      <c r="X556" s="97"/>
      <c r="Y556" s="428">
        <f t="shared" si="72"/>
        <v>0</v>
      </c>
    </row>
    <row r="557" spans="1:25" s="139" customFormat="1" ht="37.5">
      <c r="A557" s="70">
        <v>53</v>
      </c>
      <c r="B557" s="412" t="s">
        <v>19</v>
      </c>
      <c r="C557" s="271">
        <f>330000</f>
        <v>330000</v>
      </c>
      <c r="D557" s="271"/>
      <c r="E557" s="384">
        <f>SUM(E555:E556)</f>
        <v>0</v>
      </c>
      <c r="F557" s="415"/>
      <c r="G557" s="384">
        <f>SUM(G555:G556)</f>
        <v>300000</v>
      </c>
      <c r="H557" s="93"/>
      <c r="I557" s="272" t="s">
        <v>26</v>
      </c>
      <c r="J557" s="272"/>
      <c r="K557" s="273"/>
      <c r="L557" s="311"/>
      <c r="M557" s="5"/>
      <c r="N557" s="5"/>
      <c r="O557" s="320"/>
      <c r="P557" s="18">
        <f>SUM(P555:P556)</f>
        <v>300000</v>
      </c>
      <c r="Q557" s="18">
        <f aca="true" t="shared" si="87" ref="Q557:W557">SUM(Q555:Q556)</f>
        <v>0</v>
      </c>
      <c r="R557" s="18">
        <f t="shared" si="87"/>
        <v>300000</v>
      </c>
      <c r="S557" s="18">
        <f t="shared" si="87"/>
        <v>0</v>
      </c>
      <c r="T557" s="18">
        <f t="shared" si="87"/>
        <v>0</v>
      </c>
      <c r="U557" s="18">
        <f t="shared" si="87"/>
        <v>0</v>
      </c>
      <c r="V557" s="18">
        <f t="shared" si="87"/>
        <v>0</v>
      </c>
      <c r="W557" s="18">
        <f t="shared" si="87"/>
        <v>0</v>
      </c>
      <c r="X557" s="99"/>
      <c r="Y557" s="428">
        <f t="shared" si="72"/>
        <v>0</v>
      </c>
    </row>
    <row r="558" spans="1:25" s="147" customFormat="1" ht="37.5">
      <c r="A558" s="44"/>
      <c r="B558" s="57" t="s">
        <v>20</v>
      </c>
      <c r="C558" s="260"/>
      <c r="D558" s="260"/>
      <c r="E558" s="444"/>
      <c r="F558" s="444"/>
      <c r="G558" s="392">
        <v>20000</v>
      </c>
      <c r="H558" s="42" t="s">
        <v>126</v>
      </c>
      <c r="I558" s="1" t="s">
        <v>77</v>
      </c>
      <c r="J558" s="1"/>
      <c r="K558" s="1"/>
      <c r="L558" s="4">
        <v>12</v>
      </c>
      <c r="M558" s="74" t="s">
        <v>349</v>
      </c>
      <c r="N558" s="10">
        <v>6011</v>
      </c>
      <c r="O558" s="11">
        <v>2240</v>
      </c>
      <c r="P558" s="17">
        <v>20000</v>
      </c>
      <c r="Q558" s="24"/>
      <c r="R558" s="233">
        <f t="shared" si="80"/>
        <v>20000</v>
      </c>
      <c r="S558" s="22">
        <f>T558+U558</f>
        <v>0</v>
      </c>
      <c r="T558" s="20"/>
      <c r="U558" s="20"/>
      <c r="V558" s="205"/>
      <c r="W558" s="22"/>
      <c r="X558" s="97"/>
      <c r="Y558" s="428">
        <f t="shared" si="72"/>
        <v>0</v>
      </c>
    </row>
    <row r="559" spans="1:25" s="147" customFormat="1" ht="37.5">
      <c r="A559" s="44"/>
      <c r="B559" s="57" t="s">
        <v>20</v>
      </c>
      <c r="C559" s="260"/>
      <c r="D559" s="260"/>
      <c r="E559" s="444"/>
      <c r="F559" s="444"/>
      <c r="G559" s="392">
        <v>180000</v>
      </c>
      <c r="H559" s="76" t="s">
        <v>127</v>
      </c>
      <c r="I559" s="1" t="s">
        <v>77</v>
      </c>
      <c r="J559" s="1"/>
      <c r="K559" s="1"/>
      <c r="L559" s="4">
        <v>42</v>
      </c>
      <c r="M559" s="76" t="s">
        <v>385</v>
      </c>
      <c r="N559" s="10">
        <v>6011</v>
      </c>
      <c r="O559" s="11">
        <v>2240</v>
      </c>
      <c r="P559" s="17">
        <v>180000</v>
      </c>
      <c r="Q559" s="24"/>
      <c r="R559" s="233">
        <f t="shared" si="80"/>
        <v>180000</v>
      </c>
      <c r="S559" s="22">
        <f>T559+U559</f>
        <v>0</v>
      </c>
      <c r="T559" s="20"/>
      <c r="U559" s="20"/>
      <c r="V559" s="205"/>
      <c r="W559" s="22"/>
      <c r="X559" s="97"/>
      <c r="Y559" s="428">
        <f t="shared" si="72"/>
        <v>0</v>
      </c>
    </row>
    <row r="560" spans="1:25" s="147" customFormat="1" ht="37.5">
      <c r="A560" s="44"/>
      <c r="B560" s="57" t="s">
        <v>20</v>
      </c>
      <c r="C560" s="260"/>
      <c r="D560" s="260"/>
      <c r="E560" s="444"/>
      <c r="F560" s="444"/>
      <c r="G560" s="392">
        <v>30000</v>
      </c>
      <c r="H560" s="42" t="s">
        <v>128</v>
      </c>
      <c r="I560" s="1" t="s">
        <v>77</v>
      </c>
      <c r="J560" s="1"/>
      <c r="K560" s="1"/>
      <c r="L560" s="4">
        <v>12</v>
      </c>
      <c r="M560" s="74" t="s">
        <v>349</v>
      </c>
      <c r="N560" s="10">
        <v>6011</v>
      </c>
      <c r="O560" s="11">
        <v>2240</v>
      </c>
      <c r="P560" s="17">
        <v>30000</v>
      </c>
      <c r="Q560" s="24"/>
      <c r="R560" s="233">
        <f t="shared" si="80"/>
        <v>30000</v>
      </c>
      <c r="S560" s="22">
        <f>T560+U560</f>
        <v>0</v>
      </c>
      <c r="T560" s="20"/>
      <c r="U560" s="20"/>
      <c r="V560" s="205"/>
      <c r="W560" s="22"/>
      <c r="X560" s="97"/>
      <c r="Y560" s="428">
        <f t="shared" si="72"/>
        <v>0</v>
      </c>
    </row>
    <row r="561" spans="1:25" s="139" customFormat="1" ht="37.5">
      <c r="A561" s="44"/>
      <c r="B561" s="57" t="s">
        <v>20</v>
      </c>
      <c r="C561" s="260"/>
      <c r="D561" s="260"/>
      <c r="E561" s="444"/>
      <c r="F561" s="444"/>
      <c r="G561" s="392">
        <v>24000</v>
      </c>
      <c r="H561" s="42" t="s">
        <v>129</v>
      </c>
      <c r="I561" s="1" t="s">
        <v>77</v>
      </c>
      <c r="J561" s="1"/>
      <c r="K561" s="1"/>
      <c r="L561" s="4">
        <v>12</v>
      </c>
      <c r="M561" s="74" t="s">
        <v>349</v>
      </c>
      <c r="N561" s="4">
        <v>6011</v>
      </c>
      <c r="O561" s="33">
        <v>2240</v>
      </c>
      <c r="P561" s="14">
        <v>24000</v>
      </c>
      <c r="Q561" s="14"/>
      <c r="R561" s="233">
        <f t="shared" si="80"/>
        <v>24000</v>
      </c>
      <c r="S561" s="22">
        <f>T561+U561</f>
        <v>0</v>
      </c>
      <c r="T561" s="20"/>
      <c r="U561" s="20"/>
      <c r="V561" s="205"/>
      <c r="W561" s="22"/>
      <c r="X561" s="97"/>
      <c r="Y561" s="428">
        <f t="shared" si="72"/>
        <v>0</v>
      </c>
    </row>
    <row r="562" spans="1:25" s="139" customFormat="1" ht="75">
      <c r="A562" s="44"/>
      <c r="B562" s="57" t="s">
        <v>20</v>
      </c>
      <c r="C562" s="260"/>
      <c r="D562" s="260"/>
      <c r="E562" s="444"/>
      <c r="F562" s="444"/>
      <c r="G562" s="392">
        <v>6000</v>
      </c>
      <c r="H562" s="42" t="s">
        <v>130</v>
      </c>
      <c r="I562" s="1" t="s">
        <v>77</v>
      </c>
      <c r="J562" s="1"/>
      <c r="K562" s="1"/>
      <c r="L562" s="4">
        <v>12</v>
      </c>
      <c r="M562" s="74" t="s">
        <v>349</v>
      </c>
      <c r="N562" s="4">
        <v>6011</v>
      </c>
      <c r="O562" s="33">
        <v>2240</v>
      </c>
      <c r="P562" s="14">
        <v>6000</v>
      </c>
      <c r="Q562" s="14"/>
      <c r="R562" s="233">
        <f t="shared" si="80"/>
        <v>6000</v>
      </c>
      <c r="S562" s="22">
        <f>T562+U562</f>
        <v>0</v>
      </c>
      <c r="T562" s="20"/>
      <c r="U562" s="20"/>
      <c r="V562" s="205"/>
      <c r="W562" s="22"/>
      <c r="X562" s="97"/>
      <c r="Y562" s="428">
        <f aca="true" t="shared" si="88" ref="Y562:Y577">R562-G562</f>
        <v>0</v>
      </c>
    </row>
    <row r="563" spans="1:25" s="139" customFormat="1" ht="75">
      <c r="A563" s="44"/>
      <c r="B563" s="57" t="s">
        <v>20</v>
      </c>
      <c r="C563" s="260"/>
      <c r="D563" s="260"/>
      <c r="E563" s="444"/>
      <c r="F563" s="443" t="s">
        <v>513</v>
      </c>
      <c r="G563" s="392">
        <v>40000</v>
      </c>
      <c r="H563" s="42" t="s">
        <v>131</v>
      </c>
      <c r="I563" s="1" t="s">
        <v>77</v>
      </c>
      <c r="J563" s="1"/>
      <c r="K563" s="1"/>
      <c r="L563" s="4">
        <v>11</v>
      </c>
      <c r="M563" s="74" t="s">
        <v>240</v>
      </c>
      <c r="N563" s="4">
        <v>5031</v>
      </c>
      <c r="O563" s="33">
        <v>2240</v>
      </c>
      <c r="P563" s="14">
        <v>40000</v>
      </c>
      <c r="Q563" s="14"/>
      <c r="R563" s="233">
        <f>+P563+Q563</f>
        <v>40000</v>
      </c>
      <c r="S563" s="22"/>
      <c r="T563" s="20"/>
      <c r="U563" s="20"/>
      <c r="V563" s="205"/>
      <c r="W563" s="22"/>
      <c r="X563" s="97"/>
      <c r="Y563" s="428">
        <f t="shared" si="88"/>
        <v>0</v>
      </c>
    </row>
    <row r="564" spans="1:25" s="139" customFormat="1" ht="37.5">
      <c r="A564" s="70">
        <v>54</v>
      </c>
      <c r="B564" s="412" t="s">
        <v>20</v>
      </c>
      <c r="C564" s="415">
        <f>300000+30000+25000+6000+50000+40000+50000</f>
        <v>501000</v>
      </c>
      <c r="D564" s="415"/>
      <c r="E564" s="384">
        <f>SUM(E558:E563)</f>
        <v>0</v>
      </c>
      <c r="F564" s="415"/>
      <c r="G564" s="384">
        <f>SUM(G558:G563)</f>
        <v>300000</v>
      </c>
      <c r="H564" s="46"/>
      <c r="I564" s="64" t="s">
        <v>77</v>
      </c>
      <c r="J564" s="64"/>
      <c r="K564" s="64"/>
      <c r="L564" s="300"/>
      <c r="M564" s="5"/>
      <c r="N564" s="5"/>
      <c r="O564" s="320"/>
      <c r="P564" s="18">
        <f aca="true" t="shared" si="89" ref="P564:W564">SUM(P558:P563)</f>
        <v>300000</v>
      </c>
      <c r="Q564" s="18">
        <f t="shared" si="89"/>
        <v>0</v>
      </c>
      <c r="R564" s="18">
        <f t="shared" si="89"/>
        <v>300000</v>
      </c>
      <c r="S564" s="18">
        <f t="shared" si="89"/>
        <v>0</v>
      </c>
      <c r="T564" s="18">
        <f t="shared" si="89"/>
        <v>0</v>
      </c>
      <c r="U564" s="18">
        <f t="shared" si="89"/>
        <v>0</v>
      </c>
      <c r="V564" s="18">
        <f t="shared" si="89"/>
        <v>0</v>
      </c>
      <c r="W564" s="18">
        <f t="shared" si="89"/>
        <v>0</v>
      </c>
      <c r="X564" s="99"/>
      <c r="Y564" s="428">
        <f t="shared" si="88"/>
        <v>0</v>
      </c>
    </row>
    <row r="565" spans="1:25" s="147" customFormat="1" ht="56.25">
      <c r="A565" s="44"/>
      <c r="B565" s="57" t="s">
        <v>21</v>
      </c>
      <c r="C565" s="260"/>
      <c r="D565" s="260"/>
      <c r="E565" s="444"/>
      <c r="F565" s="444"/>
      <c r="G565" s="390">
        <v>100000</v>
      </c>
      <c r="H565" s="76" t="s">
        <v>242</v>
      </c>
      <c r="I565" s="1" t="s">
        <v>77</v>
      </c>
      <c r="J565" s="1"/>
      <c r="K565" s="1"/>
      <c r="L565" s="4">
        <v>11</v>
      </c>
      <c r="M565" s="474" t="s">
        <v>240</v>
      </c>
      <c r="N565" s="10">
        <v>5033</v>
      </c>
      <c r="O565" s="11">
        <v>2210</v>
      </c>
      <c r="P565" s="17">
        <v>100000</v>
      </c>
      <c r="Q565" s="24"/>
      <c r="R565" s="233">
        <f t="shared" si="80"/>
        <v>100000</v>
      </c>
      <c r="S565" s="22">
        <f aca="true" t="shared" si="90" ref="S565:S574">T565+U565</f>
        <v>0</v>
      </c>
      <c r="T565" s="20"/>
      <c r="U565" s="20"/>
      <c r="V565" s="205"/>
      <c r="W565" s="22"/>
      <c r="X565" s="97"/>
      <c r="Y565" s="428">
        <f t="shared" si="88"/>
        <v>0</v>
      </c>
    </row>
    <row r="566" spans="1:25" s="139" customFormat="1" ht="56.25">
      <c r="A566" s="44"/>
      <c r="B566" s="63" t="s">
        <v>21</v>
      </c>
      <c r="C566" s="254"/>
      <c r="D566" s="254"/>
      <c r="E566" s="276"/>
      <c r="F566" s="276"/>
      <c r="G566" s="390">
        <v>100000</v>
      </c>
      <c r="H566" s="76" t="s">
        <v>243</v>
      </c>
      <c r="I566" s="1" t="s">
        <v>77</v>
      </c>
      <c r="J566" s="1"/>
      <c r="K566" s="1"/>
      <c r="L566" s="4">
        <v>43</v>
      </c>
      <c r="M566" s="76" t="s">
        <v>389</v>
      </c>
      <c r="N566" s="10">
        <v>6011</v>
      </c>
      <c r="O566" s="11">
        <v>2240</v>
      </c>
      <c r="P566" s="17">
        <v>100000</v>
      </c>
      <c r="Q566" s="24"/>
      <c r="R566" s="233">
        <f t="shared" si="80"/>
        <v>100000</v>
      </c>
      <c r="S566" s="22">
        <f t="shared" si="90"/>
        <v>0</v>
      </c>
      <c r="T566" s="20"/>
      <c r="U566" s="20"/>
      <c r="V566" s="205"/>
      <c r="W566" s="22"/>
      <c r="X566" s="97"/>
      <c r="Y566" s="428">
        <f t="shared" si="88"/>
        <v>0</v>
      </c>
    </row>
    <row r="567" spans="1:25" s="139" customFormat="1" ht="56.25">
      <c r="A567" s="44"/>
      <c r="B567" s="87" t="s">
        <v>21</v>
      </c>
      <c r="C567" s="257"/>
      <c r="D567" s="257"/>
      <c r="E567" s="280"/>
      <c r="F567" s="280"/>
      <c r="G567" s="390">
        <v>20000</v>
      </c>
      <c r="H567" s="76" t="s">
        <v>408</v>
      </c>
      <c r="I567" s="1" t="s">
        <v>77</v>
      </c>
      <c r="J567" s="1" t="s">
        <v>411</v>
      </c>
      <c r="K567" s="1"/>
      <c r="L567" s="364" t="s">
        <v>277</v>
      </c>
      <c r="M567" s="372" t="s">
        <v>276</v>
      </c>
      <c r="N567" s="10">
        <v>2111</v>
      </c>
      <c r="O567" s="11">
        <v>2610</v>
      </c>
      <c r="P567" s="14">
        <v>20000</v>
      </c>
      <c r="Q567" s="14"/>
      <c r="R567" s="233">
        <f t="shared" si="80"/>
        <v>20000</v>
      </c>
      <c r="S567" s="22">
        <f t="shared" si="90"/>
        <v>0</v>
      </c>
      <c r="T567" s="163"/>
      <c r="U567" s="163"/>
      <c r="V567" s="204"/>
      <c r="W567" s="22"/>
      <c r="X567" s="97"/>
      <c r="Y567" s="428">
        <f t="shared" si="88"/>
        <v>0</v>
      </c>
    </row>
    <row r="568" spans="1:25" s="139" customFormat="1" ht="37.5">
      <c r="A568" s="44"/>
      <c r="B568" s="87" t="s">
        <v>21</v>
      </c>
      <c r="C568" s="257"/>
      <c r="D568" s="257"/>
      <c r="E568" s="280"/>
      <c r="F568" s="280"/>
      <c r="G568" s="479">
        <v>80000</v>
      </c>
      <c r="H568" s="481" t="s">
        <v>244</v>
      </c>
      <c r="I568" s="1" t="s">
        <v>77</v>
      </c>
      <c r="J568" s="1"/>
      <c r="K568" s="1"/>
      <c r="L568" s="364"/>
      <c r="M568" s="372"/>
      <c r="N568" s="10"/>
      <c r="O568" s="11"/>
      <c r="P568" s="14"/>
      <c r="Q568" s="14"/>
      <c r="R568" s="233"/>
      <c r="S568" s="22"/>
      <c r="T568" s="163"/>
      <c r="U568" s="163"/>
      <c r="V568" s="204"/>
      <c r="W568" s="22"/>
      <c r="X568" s="97"/>
      <c r="Y568" s="428"/>
    </row>
    <row r="569" spans="1:25" s="139" customFormat="1" ht="56.25">
      <c r="A569" s="44"/>
      <c r="B569" s="87" t="s">
        <v>21</v>
      </c>
      <c r="C569" s="257"/>
      <c r="D569" s="257"/>
      <c r="E569" s="443"/>
      <c r="F569" s="443" t="s">
        <v>514</v>
      </c>
      <c r="G569" s="390"/>
      <c r="H569" s="76"/>
      <c r="I569" s="1" t="s">
        <v>77</v>
      </c>
      <c r="J569" s="1"/>
      <c r="K569" s="1"/>
      <c r="L569" s="364"/>
      <c r="M569" s="372"/>
      <c r="N569" s="10"/>
      <c r="O569" s="11"/>
      <c r="P569" s="14"/>
      <c r="Q569" s="14"/>
      <c r="R569" s="233"/>
      <c r="S569" s="22"/>
      <c r="T569" s="163"/>
      <c r="U569" s="163"/>
      <c r="V569" s="204"/>
      <c r="W569" s="22"/>
      <c r="X569" s="97"/>
      <c r="Y569" s="428"/>
    </row>
    <row r="570" spans="1:25" s="139" customFormat="1" ht="56.25">
      <c r="A570" s="44"/>
      <c r="B570" s="87" t="s">
        <v>21</v>
      </c>
      <c r="C570" s="257"/>
      <c r="D570" s="257"/>
      <c r="E570" s="443">
        <v>-80000</v>
      </c>
      <c r="F570" s="480" t="s">
        <v>515</v>
      </c>
      <c r="G570" s="450"/>
      <c r="H570" s="481" t="s">
        <v>244</v>
      </c>
      <c r="I570" s="1" t="s">
        <v>77</v>
      </c>
      <c r="J570" s="1"/>
      <c r="K570" s="1"/>
      <c r="L570" s="4">
        <v>13</v>
      </c>
      <c r="M570" s="68" t="s">
        <v>244</v>
      </c>
      <c r="N570" s="36" t="s">
        <v>381</v>
      </c>
      <c r="O570" s="33">
        <v>3131</v>
      </c>
      <c r="P570" s="86"/>
      <c r="Q570" s="14">
        <v>80000</v>
      </c>
      <c r="R570" s="233">
        <f t="shared" si="80"/>
        <v>80000</v>
      </c>
      <c r="S570" s="22">
        <f t="shared" si="90"/>
        <v>0</v>
      </c>
      <c r="T570" s="163"/>
      <c r="U570" s="163"/>
      <c r="V570" s="204"/>
      <c r="W570" s="22"/>
      <c r="X570" s="97"/>
      <c r="Y570" s="428">
        <f t="shared" si="88"/>
        <v>80000</v>
      </c>
    </row>
    <row r="571" spans="1:25" s="139" customFormat="1" ht="56.25">
      <c r="A571" s="44"/>
      <c r="B571" s="63" t="s">
        <v>21</v>
      </c>
      <c r="C571" s="254"/>
      <c r="D571" s="254"/>
      <c r="E571" s="480">
        <v>80000</v>
      </c>
      <c r="F571" s="480" t="s">
        <v>515</v>
      </c>
      <c r="G571" s="398"/>
      <c r="H571" s="481" t="s">
        <v>424</v>
      </c>
      <c r="I571" s="1"/>
      <c r="J571" s="1"/>
      <c r="K571" s="1"/>
      <c r="L571" s="4"/>
      <c r="M571" s="474"/>
      <c r="N571" s="10"/>
      <c r="O571" s="33"/>
      <c r="P571" s="17"/>
      <c r="Q571" s="81"/>
      <c r="R571" s="233">
        <f t="shared" si="80"/>
        <v>0</v>
      </c>
      <c r="S571" s="22">
        <f t="shared" si="90"/>
        <v>0</v>
      </c>
      <c r="T571" s="20"/>
      <c r="U571" s="20"/>
      <c r="V571" s="205"/>
      <c r="W571" s="22"/>
      <c r="X571" s="97"/>
      <c r="Y571" s="428">
        <f t="shared" si="88"/>
        <v>0</v>
      </c>
    </row>
    <row r="572" spans="1:25" s="139" customFormat="1" ht="37.5">
      <c r="A572" s="44"/>
      <c r="B572" s="63" t="s">
        <v>21</v>
      </c>
      <c r="C572" s="254"/>
      <c r="D572" s="254"/>
      <c r="E572" s="451"/>
      <c r="F572" s="451"/>
      <c r="G572" s="398"/>
      <c r="H572" s="356"/>
      <c r="I572" s="1"/>
      <c r="J572" s="1"/>
      <c r="K572" s="1"/>
      <c r="L572" s="4"/>
      <c r="M572" s="474"/>
      <c r="N572" s="10"/>
      <c r="O572" s="33"/>
      <c r="P572" s="17"/>
      <c r="Q572" s="81"/>
      <c r="R572" s="233"/>
      <c r="S572" s="22"/>
      <c r="T572" s="20"/>
      <c r="U572" s="20"/>
      <c r="V572" s="205"/>
      <c r="W572" s="22"/>
      <c r="X572" s="97"/>
      <c r="Y572" s="428"/>
    </row>
    <row r="573" spans="1:25" s="139" customFormat="1" ht="37.5">
      <c r="A573" s="44"/>
      <c r="B573" s="63" t="s">
        <v>21</v>
      </c>
      <c r="C573" s="254"/>
      <c r="D573" s="254"/>
      <c r="E573" s="451"/>
      <c r="F573" s="451"/>
      <c r="G573" s="398"/>
      <c r="H573" s="356"/>
      <c r="I573" s="1"/>
      <c r="J573" s="1"/>
      <c r="K573" s="1"/>
      <c r="L573" s="4"/>
      <c r="M573" s="474"/>
      <c r="N573" s="10"/>
      <c r="O573" s="33"/>
      <c r="P573" s="17"/>
      <c r="Q573" s="81"/>
      <c r="R573" s="233"/>
      <c r="S573" s="22"/>
      <c r="T573" s="20"/>
      <c r="U573" s="20"/>
      <c r="V573" s="205"/>
      <c r="W573" s="22"/>
      <c r="X573" s="97"/>
      <c r="Y573" s="428"/>
    </row>
    <row r="574" spans="1:25" s="139" customFormat="1" ht="37.5">
      <c r="A574" s="44"/>
      <c r="B574" s="63" t="s">
        <v>21</v>
      </c>
      <c r="C574" s="254"/>
      <c r="D574" s="254"/>
      <c r="E574" s="451"/>
      <c r="F574" s="451"/>
      <c r="G574" s="398"/>
      <c r="H574" s="254"/>
      <c r="I574" s="1"/>
      <c r="J574" s="1"/>
      <c r="K574" s="1"/>
      <c r="L574" s="4"/>
      <c r="M574" s="474"/>
      <c r="N574" s="10"/>
      <c r="O574" s="11"/>
      <c r="P574" s="17"/>
      <c r="Q574" s="24"/>
      <c r="R574" s="233">
        <f>+P574+Q574</f>
        <v>0</v>
      </c>
      <c r="S574" s="22">
        <f t="shared" si="90"/>
        <v>0</v>
      </c>
      <c r="T574" s="20"/>
      <c r="U574" s="20"/>
      <c r="V574" s="205"/>
      <c r="W574" s="22"/>
      <c r="X574" s="97"/>
      <c r="Y574" s="428">
        <f t="shared" si="88"/>
        <v>0</v>
      </c>
    </row>
    <row r="575" spans="1:25" s="133" customFormat="1" ht="37.5">
      <c r="A575" s="70">
        <v>55</v>
      </c>
      <c r="B575" s="382" t="s">
        <v>21</v>
      </c>
      <c r="C575" s="277">
        <v>420000</v>
      </c>
      <c r="D575" s="277"/>
      <c r="E575" s="384">
        <f>SUM(E565:E574)</f>
        <v>0</v>
      </c>
      <c r="F575" s="384"/>
      <c r="G575" s="384">
        <f>SUM(G565:G574)</f>
        <v>300000</v>
      </c>
      <c r="H575" s="43"/>
      <c r="I575" s="64" t="s">
        <v>77</v>
      </c>
      <c r="J575" s="64"/>
      <c r="K575" s="64"/>
      <c r="L575" s="300"/>
      <c r="M575" s="12"/>
      <c r="N575" s="12"/>
      <c r="O575" s="19"/>
      <c r="P575" s="19">
        <f aca="true" t="shared" si="91" ref="P575:W575">SUM(P565:P574)</f>
        <v>220000</v>
      </c>
      <c r="Q575" s="19">
        <f t="shared" si="91"/>
        <v>80000</v>
      </c>
      <c r="R575" s="19">
        <f t="shared" si="91"/>
        <v>300000</v>
      </c>
      <c r="S575" s="19">
        <f t="shared" si="91"/>
        <v>0</v>
      </c>
      <c r="T575" s="19">
        <f t="shared" si="91"/>
        <v>0</v>
      </c>
      <c r="U575" s="19">
        <f t="shared" si="91"/>
        <v>0</v>
      </c>
      <c r="V575" s="19">
        <f t="shared" si="91"/>
        <v>0</v>
      </c>
      <c r="W575" s="19">
        <f t="shared" si="91"/>
        <v>0</v>
      </c>
      <c r="X575" s="189"/>
      <c r="Y575" s="428">
        <f t="shared" si="88"/>
        <v>0</v>
      </c>
    </row>
    <row r="576" spans="1:25" s="133" customFormat="1" ht="18.75">
      <c r="A576" s="66"/>
      <c r="B576" s="626"/>
      <c r="C576" s="626"/>
      <c r="D576" s="626"/>
      <c r="E576" s="626"/>
      <c r="F576" s="626"/>
      <c r="G576" s="626"/>
      <c r="H576" s="627"/>
      <c r="I576" s="192"/>
      <c r="J576" s="192"/>
      <c r="K576" s="192"/>
      <c r="L576" s="192"/>
      <c r="M576" s="475"/>
      <c r="N576" s="475"/>
      <c r="O576" s="325"/>
      <c r="P576" s="56"/>
      <c r="Q576" s="51"/>
      <c r="R576" s="227"/>
      <c r="S576" s="228"/>
      <c r="T576" s="229"/>
      <c r="U576" s="229"/>
      <c r="V576" s="230"/>
      <c r="W576" s="231"/>
      <c r="X576" s="190"/>
      <c r="Y576" s="428">
        <f t="shared" si="88"/>
        <v>0</v>
      </c>
    </row>
    <row r="577" spans="1:113" s="149" customFormat="1" ht="18.75">
      <c r="A577" s="193">
        <v>56</v>
      </c>
      <c r="B577" s="194" t="s">
        <v>41</v>
      </c>
      <c r="C577" s="232">
        <f>+C15+C23+C28+C31+C44+C69+C86+C96+C129+C138+C151+C160+C176+C183+C186+C200+C215+C225+C238+C252+C256+C273+C275+C294+C314+C326+C331+C340+C354+C361+C367+C372+C383+C403+C411+C426+C439+C453+C463+C471+C485+C490+C503+C509+C515+C521+C528+C533+C537+C544+C549+C554+C557+C564+C575</f>
        <v>20437458</v>
      </c>
      <c r="D577" s="232"/>
      <c r="E577" s="232">
        <f>+E15+E23+E28+E31+E44+E69+E86+E96+E129+E138+E151+E160+E176+E183+E186+E200+E215+E225+E238+E252+E256+E273+E275+E294+E314+E326+E331+E340+E354+E361+E367+E372+E383+E403+E411+E426+E439+E453+E463+E471+E485+E490+E503+E509+E515+E521+E528+E533+E537+E544+E549+E554+E557+E564+E575</f>
        <v>6579000</v>
      </c>
      <c r="F577" s="232"/>
      <c r="G577" s="232">
        <f>+G15+G23+G28+G31+G44+G69+G86+G96+G129+G138+G151+G160+G176+G183+G186+G200+G215+G225+G238+G252+G256+G273+G275+G294+G314+G326+G331+G340+G354+G361+G367+G372+G383+G403+G411+G426+G439+G453+G463+G471+G485+G490+G503+G509+G515+G521+G528+G533+G537+G544+G549+G554+G557+G564+G575</f>
        <v>12533458</v>
      </c>
      <c r="H577" s="195"/>
      <c r="I577" s="195"/>
      <c r="J577" s="195"/>
      <c r="K577" s="195"/>
      <c r="L577" s="312"/>
      <c r="M577" s="196"/>
      <c r="N577" s="196"/>
      <c r="O577" s="351"/>
      <c r="P577" s="232">
        <f aca="true" t="shared" si="92" ref="P577:W577">+P15+P23+P28+P31+P44+P69+P86+P96+P129+P138+P151+P160+P176+P183+P186+P200+P215+P225+P238+P252+P256+P273+P275+P294+P314+P326+P331+P340+P354+P361+P367+P372+P383+P403+P411+P426+P439+P453+P463+P471+P485+P490+P503+P509+P515+P521+P528+P533+P537+P544+P549+P554+P557+P564+P575</f>
        <v>9326628</v>
      </c>
      <c r="Q577" s="232">
        <f t="shared" si="92"/>
        <v>3206830</v>
      </c>
      <c r="R577" s="232">
        <f t="shared" si="92"/>
        <v>12533458</v>
      </c>
      <c r="S577" s="232">
        <f t="shared" si="92"/>
        <v>299287.7</v>
      </c>
      <c r="T577" s="232">
        <f t="shared" si="92"/>
        <v>175507.7</v>
      </c>
      <c r="U577" s="232">
        <f t="shared" si="92"/>
        <v>123780</v>
      </c>
      <c r="V577" s="232">
        <f t="shared" si="92"/>
        <v>393333</v>
      </c>
      <c r="W577" s="232">
        <f t="shared" si="92"/>
        <v>42507.7</v>
      </c>
      <c r="X577" s="197"/>
      <c r="Y577" s="428">
        <f t="shared" si="88"/>
        <v>0</v>
      </c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  <c r="BB577" s="147"/>
      <c r="BC577" s="147"/>
      <c r="BD577" s="147"/>
      <c r="BE577" s="147"/>
      <c r="BF577" s="147"/>
      <c r="BG577" s="147"/>
      <c r="BH577" s="147"/>
      <c r="BI577" s="147"/>
      <c r="BJ577" s="147"/>
      <c r="BK577" s="147"/>
      <c r="BL577" s="147"/>
      <c r="BM577" s="147"/>
      <c r="BN577" s="147"/>
      <c r="BO577" s="147"/>
      <c r="BP577" s="147"/>
      <c r="BQ577" s="147"/>
      <c r="BR577" s="147"/>
      <c r="BS577" s="147"/>
      <c r="BT577" s="147"/>
      <c r="BU577" s="147"/>
      <c r="BV577" s="147"/>
      <c r="BW577" s="147"/>
      <c r="BX577" s="147"/>
      <c r="BY577" s="147"/>
      <c r="BZ577" s="147"/>
      <c r="CA577" s="147"/>
      <c r="CB577" s="147"/>
      <c r="CC577" s="147"/>
      <c r="CD577" s="147"/>
      <c r="CE577" s="147"/>
      <c r="CF577" s="147"/>
      <c r="CG577" s="147"/>
      <c r="CH577" s="147"/>
      <c r="CI577" s="147"/>
      <c r="CJ577" s="147"/>
      <c r="CK577" s="147"/>
      <c r="CL577" s="147"/>
      <c r="CM577" s="147"/>
      <c r="CN577" s="147"/>
      <c r="CO577" s="147"/>
      <c r="CP577" s="147"/>
      <c r="CQ577" s="147"/>
      <c r="CR577" s="147"/>
      <c r="CS577" s="147"/>
      <c r="CT577" s="147"/>
      <c r="CU577" s="147"/>
      <c r="CV577" s="147"/>
      <c r="CW577" s="147"/>
      <c r="CX577" s="147"/>
      <c r="CY577" s="147"/>
      <c r="CZ577" s="147"/>
      <c r="DA577" s="147"/>
      <c r="DB577" s="147"/>
      <c r="DC577" s="147"/>
      <c r="DD577" s="147"/>
      <c r="DE577" s="147"/>
      <c r="DF577" s="147"/>
      <c r="DG577" s="147"/>
      <c r="DH577" s="147"/>
      <c r="DI577" s="147"/>
    </row>
    <row r="578" spans="13:18" ht="18.75">
      <c r="M578" s="158"/>
      <c r="R578" s="37"/>
    </row>
    <row r="579" spans="7:18" ht="18.75">
      <c r="G579" s="423">
        <v>12533458</v>
      </c>
      <c r="R579" s="427">
        <f>G577-R577</f>
        <v>0</v>
      </c>
    </row>
    <row r="581" spans="2:19" ht="18.75">
      <c r="B581" s="436" t="s">
        <v>409</v>
      </c>
      <c r="G581" s="423">
        <f>G138+G256+G273+G326+G331+G471+G503+G537+G554</f>
        <v>1880000</v>
      </c>
      <c r="H581" s="437"/>
      <c r="I581" s="437"/>
      <c r="J581" s="437"/>
      <c r="K581" s="437"/>
      <c r="L581" s="438"/>
      <c r="M581" s="438"/>
      <c r="N581" s="438"/>
      <c r="O581" s="439"/>
      <c r="P581" s="423">
        <f>P138+P256+P273+P326+P331+P471+P503+P537+P554</f>
        <v>1282000</v>
      </c>
      <c r="Q581" s="423">
        <f>Q138+Q256+Q273+Q326+Q331+Q471+Q503+Q537+Q554</f>
        <v>598000</v>
      </c>
      <c r="R581" s="423">
        <f>R138+R256+R273+R326+R331+R471+R503+R537+R554</f>
        <v>1880000</v>
      </c>
      <c r="S581" s="431"/>
    </row>
    <row r="582" spans="7:19" ht="18.75">
      <c r="G582" s="431"/>
      <c r="H582" s="432"/>
      <c r="I582" s="432"/>
      <c r="J582" s="432"/>
      <c r="K582" s="432"/>
      <c r="L582" s="151"/>
      <c r="O582" s="433"/>
      <c r="P582" s="434"/>
      <c r="Q582" s="434"/>
      <c r="R582" s="435"/>
      <c r="S582" s="431"/>
    </row>
  </sheetData>
  <sheetProtection/>
  <autoFilter ref="A8:Y579"/>
  <mergeCells count="36">
    <mergeCell ref="G302:G303"/>
    <mergeCell ref="H302:H303"/>
    <mergeCell ref="B576:H576"/>
    <mergeCell ref="G92:G93"/>
    <mergeCell ref="G94:G95"/>
    <mergeCell ref="H110:H111"/>
    <mergeCell ref="B213:B214"/>
    <mergeCell ref="G213:G214"/>
    <mergeCell ref="H213:H214"/>
    <mergeCell ref="X5:X7"/>
    <mergeCell ref="Y5:Y7"/>
    <mergeCell ref="L6:L7"/>
    <mergeCell ref="M6:M7"/>
    <mergeCell ref="N6:N7"/>
    <mergeCell ref="O6:O7"/>
    <mergeCell ref="P6:P7"/>
    <mergeCell ref="Q6:Q7"/>
    <mergeCell ref="S6:S7"/>
    <mergeCell ref="T6:T7"/>
    <mergeCell ref="L5:M5"/>
    <mergeCell ref="N5:Q5"/>
    <mergeCell ref="R5:R7"/>
    <mergeCell ref="S5:U5"/>
    <mergeCell ref="V5:V7"/>
    <mergeCell ref="W5:W7"/>
    <mergeCell ref="U6:U7"/>
    <mergeCell ref="B2:R2"/>
    <mergeCell ref="B3:R3"/>
    <mergeCell ref="A5:A7"/>
    <mergeCell ref="B5:B7"/>
    <mergeCell ref="E5:E6"/>
    <mergeCell ref="G5:G6"/>
    <mergeCell ref="H5:H7"/>
    <mergeCell ref="I5:I7"/>
    <mergeCell ref="J5:J7"/>
    <mergeCell ref="K5:K7"/>
  </mergeCells>
  <printOptions/>
  <pageMargins left="0.1968503937007874" right="0.1968503937007874" top="0.3937007874015748" bottom="0.35433070866141736" header="0.5118110236220472" footer="0.5118110236220472"/>
  <pageSetup horizontalDpi="600" verticalDpi="600" orientation="landscape" paperSize="9" scale="49" r:id="rId1"/>
  <colBreaks count="18" manualBreakCount="18">
    <brk id="17" max="560" man="1"/>
    <brk id="25" max="65535" man="1"/>
    <brk id="58" max="658" man="1"/>
    <brk id="60" max="65535" man="1"/>
    <brk id="82" max="658" man="1"/>
    <brk id="84" max="65535" man="1"/>
    <brk id="106" max="658" man="1"/>
    <brk id="108" max="65535" man="1"/>
    <brk id="130" max="658" man="1"/>
    <brk id="132" max="65535" man="1"/>
    <brk id="154" max="658" man="1"/>
    <brk id="156" max="65535" man="1"/>
    <brk id="178" max="658" man="1"/>
    <brk id="180" max="65535" man="1"/>
    <brk id="202" max="658" man="1"/>
    <brk id="204" max="65535" man="1"/>
    <brk id="226" max="658" man="1"/>
    <brk id="2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75390625" defaultRowHeight="12.75"/>
  <cols>
    <col min="1" max="1" width="40.375" style="275" customWidth="1"/>
    <col min="2" max="2" width="26.375" style="275" customWidth="1"/>
    <col min="3" max="16384" width="8.75390625" style="27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user_463</dc:creator>
  <cp:keywords/>
  <dc:description/>
  <cp:lastModifiedBy>User_452d</cp:lastModifiedBy>
  <cp:lastPrinted>2020-02-21T13:04:34Z</cp:lastPrinted>
  <dcterms:created xsi:type="dcterms:W3CDTF">2007-07-18T08:33:07Z</dcterms:created>
  <dcterms:modified xsi:type="dcterms:W3CDTF">2020-03-02T12:03:23Z</dcterms:modified>
  <cp:category/>
  <cp:version/>
  <cp:contentType/>
  <cp:contentStatus/>
</cp:coreProperties>
</file>