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'TDSheet'!$A$1:$AI$146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<sst xmlns="http://schemas.openxmlformats.org/spreadsheetml/2006/main" count="194" uniqueCount="114">
  <si>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ЗАТВЕРДЖЕНО</t>
  </si>
  <si>
    <t>Наказ Міністерства фінансів України</t>
  </si>
  <si>
    <t>17.07.2015 року № 648</t>
  </si>
  <si>
    <t>БЮДЖЕТНИЙ ЗАПИТ НА 2020 -2022  РОКИ загальний, Форма 2020-1</t>
  </si>
  <si>
    <t>1.  Департамент праці та соціального захисту населення Миколаївської міської ради</t>
  </si>
  <si>
    <t xml:space="preserve">     08</t>
  </si>
  <si>
    <t>(найменування головного розпорядника коштів місцевого бюджету)</t>
  </si>
  <si>
    <t xml:space="preserve"> (код Типової відомчої класифікації видатків та кредитування місцевого бюджету)</t>
  </si>
  <si>
    <t>(код за ЄДРПОУ)</t>
  </si>
  <si>
    <t xml:space="preserve">(код бюджету) </t>
  </si>
  <si>
    <t>2. Мета діяльності головного розпорядника коштів місцевого бюджету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</si>
  <si>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</si>
  <si>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</si>
  <si>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</si>
  <si>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(звіт)</t>
  </si>
  <si>
    <t>осіб</t>
  </si>
  <si>
    <t>од.</t>
  </si>
  <si>
    <t>4.Розподіл граничних показників видатків бюджету та надання кредитів з бюджету загального фонду місцевого бюджету на  2021 і 2022  роки за бюджетними програмами: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</si>
  <si>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</si>
  <si>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</si>
  <si>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</si>
  <si>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</si>
  <si>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</si>
  <si>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</si>
  <si>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</si>
  <si>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</si>
  <si>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</si>
  <si>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</si>
  <si>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Номер цілі державної політики</t>
  </si>
  <si>
    <t>Департамент праці та соціального захисту населення Миколаївської міської ради;</t>
  </si>
  <si>
    <t>Інша діяльність у сфері державного управління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</si>
  <si>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</si>
  <si>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</si>
  <si>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</si>
  <si>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</si>
  <si>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</si>
  <si>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</si>
  <si>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Інші видатки на соціальний захист ветеранів війни та праці</t>
  </si>
  <si>
    <t>Інші заходи у сфері соціального захисту і соціального забезпечення</t>
  </si>
  <si>
    <t>УСЬОГО</t>
  </si>
  <si>
    <t>5. Розподіл граничних показників видатків бюджету та надання кредитів з бюджету спеціального фонду місцевого бюджету на   2021 і 2022  роки за бюджетними програмами:</t>
  </si>
  <si>
    <t>Директор департаменту праці та соціального захисту населення Миколаївської міської ради</t>
  </si>
  <si>
    <t>Василенко С. М.</t>
  </si>
  <si>
    <t>(підпис)</t>
  </si>
  <si>
    <t>(прізвище та ініціали)</t>
  </si>
  <si>
    <t>Начальник планового відділу</t>
  </si>
  <si>
    <t>Федоровська Н. Г.</t>
  </si>
  <si>
    <t>0813192</t>
  </si>
  <si>
    <t>Надання фінансової пдтримки громадським організаціям ветеранів і осіб з інвалідністю, діяльність яких має соціальну спрямованість</t>
  </si>
  <si>
    <t>1. Забезпечення діяльності виконавчих органів місцевого самоврядування по виконанню власних та делегованих повноважень</t>
  </si>
  <si>
    <t>кількість отриманих листів, звернень, заяв, скарг, прийнятих нормативно-правових актів</t>
  </si>
  <si>
    <t xml:space="preserve">                                                                                                                       2. Забезпечення ефективної державної соціальної підтримки населення</t>
  </si>
  <si>
    <t>Середні витрати на одного працівника</t>
  </si>
  <si>
    <t>грн.</t>
  </si>
  <si>
    <t>кількість отримувачів путівок на санаторно-курортне лікування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</si>
  <si>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</si>
  <si>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пільг на оплату послуг зв'язку</t>
  </si>
  <si>
    <t>кількість осіб, які мають право на пільговий проїзд автомобільним транспортом</t>
  </si>
  <si>
    <t>кількість осіб, які мають право на пільговий проїзд водним транспортом</t>
  </si>
  <si>
    <t>кількість осіб, які мають право на пільговий проїзд залізничним транспортом</t>
  </si>
  <si>
    <t>кількість фізичних осіб, яким виплачується компенсація за надання соціальних послуг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</si>
  <si>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</si>
  <si>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</si>
  <si>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витрати на встановлення телефону особі з інвалідністю</t>
  </si>
  <si>
    <t>середній розмір витрат на надання пільг на оплату житлово-комунальних послуг на одного пільговика</t>
  </si>
  <si>
    <t>грн/місяць</t>
  </si>
  <si>
    <t>кількість учасників, сімей загиблих та померлих учасників бойових дій, інвалідів війни в Афганістані та АТО /ООС, які отримують матеріальну допомогу</t>
  </si>
  <si>
    <t>кількість одержувачів фінансової підтримки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</si>
  <si>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</si>
  <si>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</si>
  <si>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 xml:space="preserve">                                                                                     5. Забезпечення реалізації державної політики у сфері зайнятості населення, гарантії держави щодо захисту прав громадян на працю та реалізації їх прав на соціальний захист від безробіття </t>
  </si>
  <si>
    <t>Компенсаційні виплати за пільговий проїзд окремих категорій громадян на водному транспорті</t>
  </si>
  <si>
    <t xml:space="preserve">Компенсаційні виплати за пільговий проїзд електротранспортом окремих категорій громадян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</si>
  <si>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</si>
  <si>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реабiлiтацiйних послуг особам з iнвалiднiстю та дiтям з iнвалiднiстю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</si>
  <si>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Громадський бюджет)</t>
  </si>
  <si>
    <t>Надання реабiлiтацiйних послуг особам з iнвалiднiстю та дiтям з iнвалiднiстю ( Громадський бюджет)</t>
  </si>
  <si>
    <t>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</si>
  <si>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державної політики з питань сім'ї</t>
  </si>
  <si>
    <t>Забезпечення діяльності інших закладів у сфері соціального захисту і соціального забезпечення</t>
  </si>
  <si>
    <t>Організація та проведення громадських робіт</t>
  </si>
  <si>
    <t>Надання пільг окремим категоріям громадян з оплати послуг зв'язку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</si>
  <si>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</si>
  <si>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</t>
  </si>
  <si>
    <t>(у редакції наказу Міністерства фінансів України від 07 серпня 2019 року № 336)</t>
  </si>
  <si>
    <t xml:space="preserve">Керівництво і управління у відповідній сфері у містах (місті Києві), селищах, селах, об'єднаних територіальних громадах </t>
  </si>
  <si>
    <t>шт.од.</t>
  </si>
  <si>
    <t>кількість штатних одиниць</t>
  </si>
  <si>
    <t>витрати на утримання однієї штатної одиниці</t>
  </si>
  <si>
    <t xml:space="preserve">                                                                                                                       3. Розвиток  соціальних та реабілітаційних  послуг у територіальних громадах</t>
  </si>
  <si>
    <t xml:space="preserve">                                                                                                                       4. Забезпечення захисту прав дітей</t>
  </si>
  <si>
    <t>кількість осіб, які мають право на пільговий проїзд електротранспортом</t>
  </si>
  <si>
    <t>тис.грн.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</si>
  <si>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</si>
  <si>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</si>
  <si>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чисельність учасників бойових дій</t>
  </si>
  <si>
    <t>кількість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</si>
  <si>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</si>
  <si>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Надання інших пільг окремим категоріям громадян відповідно до законодавства</t>
  </si>
  <si>
    <t xml:space="preserve">кількість осіб, залучених до громадських робіт </t>
  </si>
  <si>
    <t>кількість осіб, яким надано послуги в інших установах та закладах соціального закладу ( центр реінтеграції бездомних громадян, притулок для громадян похилого віку та інвалідів, міський центр підтримки внутрішньопереміщених осіб та ветеранів АТО )</t>
  </si>
  <si>
    <t>кількість осіб, залучених до громадських робіт</t>
  </si>
  <si>
    <t>середньорічні витрати на одного одержувача соціальних послуг у інших установах та закладах соціального закладу ( центр реінтеграції бездомних громадян, притулок для громадян похилого віку та інвалідів, міський центр підтримки внутрішньопереміщених осіб та ветеранів АТО )</t>
  </si>
  <si>
    <t>кількість соціальних послуг, які надані в інших установах та закладах соціального закладу ( центр реінтеграції бездомних громадян, притулок для громадян похилого віку та інвалідів, міський центр підтримки внутрішньопереміщених осіб та ветеранів АТО )</t>
  </si>
  <si>
    <t>кількість одержувачів одноразової фінансової допомоги</t>
  </si>
  <si>
    <t>кількість наданих послуг (соціальна допомога з проживання осіб без визначеного місця проживання)</t>
  </si>
  <si>
    <t>середньорічна кількість осіб, забезпечених соціальним обслуговуванням (надання соціальних послуг)</t>
  </si>
  <si>
    <t>кількість осіб з інвалідністю та дітей з інвалідністю, які отримали реабілітаційні послуги</t>
  </si>
  <si>
    <t>2018 рік                                             ( звіт )</t>
  </si>
  <si>
    <t>2019 рік                                             ( затверджено )</t>
  </si>
  <si>
    <t>2020 рік                                             ( проект )</t>
  </si>
  <si>
    <t>2021 рік                                             ( проект )</t>
  </si>
  <si>
    <t>2022 рік                                             ( проект )</t>
  </si>
  <si>
    <t>Забезпечення реалізації повноважень виконавчих органів Миколаївської міської ради в галузі соціального захисту населення, надання соціальних послуг, реалізації державної політики в галузі соціально-трудових відносин, охорони праці та зайнятості з метою комплексної підтримки й створення передумов для зростання якості життя населення міста.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</si>
</sst>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0"/>
    <numFmt numFmtId="165" formatCode="0&quot; рік&quot;"/>
    <numFmt numFmtId="166" formatCode="0.000"/>
    <numFmt numFmtId="167" formatCode="#,##0.000"/>
    <numFmt numFmtId="168" formatCode="0000000&quot;  &quot;"/>
    <numFmt numFmtId="169" formatCode="0000&quot;     &quot;"/>
    <numFmt numFmtId="170" formatCode="0000&quot;    &quot;"/>
    <numFmt numFmtId="171" formatCode="0&quot;     &quot;"/>
    <numFmt numFmtId="172" formatCode="0&quot;    &quot;"/>
  </numFmts>
  <fonts count="22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Alignment="1">
      <alignment horizontal="left"/>
    </xf>
    <xf numFmtId="0" fontId="5" fillId="0" borderId="0" xfId="0" applyNumberFormat="1" applyAlignment="1">
      <alignment horizontal="left" vertical="center" wrapText="1"/>
    </xf>
    <xf numFmtId="0" fontId="6" fillId="0" borderId="1" xfId="0" applyNumberFormat="1" applyFont="1" applyAlignment="1">
      <alignment horizontal="left" vertical="center"/>
    </xf>
    <xf numFmtId="0" fontId="7" fillId="0" borderId="0" xfId="0" applyAlignment="1">
      <alignment horizontal="left"/>
    </xf>
    <xf numFmtId="0" fontId="7" fillId="2" borderId="0" xfId="0" applyNumberForma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Alignment="1">
      <alignment horizontal="left" vertical="center"/>
    </xf>
    <xf numFmtId="0" fontId="0" fillId="2" borderId="0" xfId="0" applyNumberFormat="1" applyAlignment="1">
      <alignment horizontal="left" vertical="center"/>
    </xf>
    <xf numFmtId="0" fontId="7" fillId="2" borderId="0" xfId="0" applyNumberFormat="1" applyAlignment="1">
      <alignment horizontal="left" vertic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" vertical="center" wrapText="1"/>
    </xf>
    <xf numFmtId="0" fontId="7" fillId="0" borderId="0" xfId="0" applyNumberFormat="1" applyAlignment="1">
      <alignment horizontal="left" vertical="center"/>
    </xf>
    <xf numFmtId="0" fontId="9" fillId="0" borderId="0" xfId="0" applyAlignment="1">
      <alignment horizontal="left"/>
    </xf>
    <xf numFmtId="0" fontId="8" fillId="0" borderId="0" xfId="0" applyNumberFormat="1" applyAlignment="1">
      <alignment vertical="center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1" fontId="12" fillId="2" borderId="0" xfId="0" applyNumberFormat="1" applyFont="1" applyBorder="1" applyAlignment="1">
      <alignment horizontal="center" vertical="center"/>
    </xf>
    <xf numFmtId="1" fontId="7" fillId="2" borderId="2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0" xfId="0" applyNumberFormat="1" applyBorder="1" applyAlignment="1">
      <alignment horizontal="left" vertical="center"/>
    </xf>
    <xf numFmtId="0" fontId="7" fillId="2" borderId="0" xfId="0" applyNumberFormat="1" applyFont="1" applyBorder="1" applyAlignment="1">
      <alignment horizontal="right" vertical="center" wrapText="1"/>
    </xf>
    <xf numFmtId="3" fontId="14" fillId="2" borderId="0" xfId="0" applyNumberFormat="1" applyFont="1" applyBorder="1" applyAlignment="1">
      <alignment horizontal="center" vertical="center"/>
    </xf>
    <xf numFmtId="0" fontId="15" fillId="2" borderId="0" xfId="0" applyNumberFormat="1" applyFont="1" applyBorder="1" applyAlignment="1">
      <alignment horizontal="right" vertical="center"/>
    </xf>
    <xf numFmtId="3" fontId="16" fillId="2" borderId="0" xfId="0" applyNumberFormat="1" applyFont="1" applyBorder="1" applyAlignment="1">
      <alignment horizontal="center" vertical="center"/>
    </xf>
    <xf numFmtId="49" fontId="6" fillId="0" borderId="1" xfId="0" applyNumberFormat="1" applyFont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NumberFormat="1" applyFill="1" applyAlignment="1">
      <alignment horizontal="right"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20" fillId="2" borderId="0" xfId="0" applyNumberFormat="1" applyFont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1" fillId="2" borderId="0" xfId="0" applyNumberFormat="1" applyAlignment="1">
      <alignment/>
    </xf>
    <xf numFmtId="0" fontId="2" fillId="2" borderId="0" xfId="0" applyNumberFormat="1" applyAlignment="1">
      <alignment/>
    </xf>
    <xf numFmtId="0" fontId="0" fillId="0" borderId="0" xfId="0" applyAlignment="1">
      <alignment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71" fontId="13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Alignment="1">
      <alignment horizontal="center"/>
    </xf>
    <xf numFmtId="3" fontId="17" fillId="0" borderId="13" xfId="0" applyNumberFormat="1" applyFont="1" applyFill="1" applyAlignment="1">
      <alignment horizontal="center"/>
    </xf>
    <xf numFmtId="0" fontId="12" fillId="0" borderId="13" xfId="0" applyNumberFormat="1" applyFont="1" applyFill="1" applyAlignment="1">
      <alignment horizontal="left" wrapText="1"/>
    </xf>
    <xf numFmtId="0" fontId="8" fillId="0" borderId="0" xfId="0" applyNumberFormat="1" applyFont="1" applyAlignment="1">
      <alignment vertical="center" wrapText="1"/>
    </xf>
    <xf numFmtId="0" fontId="14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0" fillId="2" borderId="0" xfId="0" applyNumberFormat="1" applyAlignment="1">
      <alignment horizontal="left" vertical="center"/>
    </xf>
    <xf numFmtId="168" fontId="13" fillId="0" borderId="22" xfId="0" applyNumberFormat="1" applyFont="1" applyFill="1" applyBorder="1" applyAlignment="1">
      <alignment horizontal="center" vertical="center" wrapText="1"/>
    </xf>
    <xf numFmtId="168" fontId="13" fillId="0" borderId="16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" fillId="2" borderId="0" xfId="0" applyNumberFormat="1" applyAlignment="1">
      <alignment/>
    </xf>
    <xf numFmtId="0" fontId="3" fillId="0" borderId="0" xfId="0" applyNumberFormat="1" applyAlignment="1">
      <alignment horizontal="left"/>
    </xf>
    <xf numFmtId="0" fontId="5" fillId="0" borderId="1" xfId="0" applyNumberFormat="1" applyFont="1" applyAlignment="1">
      <alignment horizontal="left" wrapText="1"/>
    </xf>
    <xf numFmtId="164" fontId="6" fillId="0" borderId="1" xfId="0" applyNumberFormat="1" applyFont="1" applyAlignment="1">
      <alignment horizontal="center"/>
    </xf>
    <xf numFmtId="1" fontId="6" fillId="0" borderId="1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left" vertical="center" wrapText="1"/>
    </xf>
    <xf numFmtId="0" fontId="7" fillId="0" borderId="0" xfId="0" applyNumberFormat="1" applyAlignment="1">
      <alignment horizontal="left" wrapTex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34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right" vertical="center" wrapText="1"/>
    </xf>
    <xf numFmtId="0" fontId="7" fillId="0" borderId="37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8" fillId="0" borderId="13" xfId="0" applyNumberFormat="1" applyFont="1" applyFill="1" applyAlignment="1">
      <alignment horizontal="center" wrapText="1"/>
    </xf>
    <xf numFmtId="1" fontId="0" fillId="0" borderId="39" xfId="0" applyNumberFormat="1" applyFont="1" applyBorder="1" applyAlignment="1">
      <alignment horizontal="center" vertical="center"/>
    </xf>
    <xf numFmtId="167" fontId="17" fillId="0" borderId="13" xfId="0" applyNumberFormat="1" applyFont="1" applyFill="1" applyAlignment="1">
      <alignment horizontal="center"/>
    </xf>
    <xf numFmtId="0" fontId="12" fillId="0" borderId="40" xfId="0" applyFont="1" applyFill="1" applyBorder="1" applyAlignment="1">
      <alignment horizontal="center"/>
    </xf>
    <xf numFmtId="1" fontId="17" fillId="0" borderId="13" xfId="0" applyNumberFormat="1" applyFont="1" applyFill="1" applyAlignment="1">
      <alignment horizontal="center"/>
    </xf>
    <xf numFmtId="0" fontId="12" fillId="0" borderId="40" xfId="0" applyNumberFormat="1" applyFont="1" applyFill="1" applyBorder="1" applyAlignment="1">
      <alignment horizontal="left" wrapText="1"/>
    </xf>
    <xf numFmtId="0" fontId="12" fillId="0" borderId="41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left" wrapText="1"/>
    </xf>
    <xf numFmtId="0" fontId="8" fillId="0" borderId="40" xfId="0" applyNumberFormat="1" applyFont="1" applyBorder="1" applyAlignment="1">
      <alignment horizontal="left" wrapText="1"/>
    </xf>
    <xf numFmtId="0" fontId="8" fillId="0" borderId="4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3" fontId="17" fillId="0" borderId="40" xfId="0" applyNumberFormat="1" applyFont="1" applyFill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left" wrapText="1"/>
    </xf>
    <xf numFmtId="0" fontId="8" fillId="0" borderId="41" xfId="0" applyNumberFormat="1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wrapText="1"/>
    </xf>
    <xf numFmtId="169" fontId="13" fillId="0" borderId="16" xfId="0" applyNumberFormat="1" applyFont="1" applyFill="1" applyBorder="1" applyAlignment="1">
      <alignment horizontal="center" vertical="center" wrapText="1"/>
    </xf>
    <xf numFmtId="170" fontId="13" fillId="0" borderId="16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7" fillId="0" borderId="0" xfId="0" applyNumberFormat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71" fontId="13" fillId="0" borderId="2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Border="1" applyAlignment="1">
      <alignment horizontal="center" vertical="center" wrapText="1"/>
    </xf>
    <xf numFmtId="0" fontId="7" fillId="2" borderId="43" xfId="0" applyNumberFormat="1" applyFont="1" applyBorder="1" applyAlignment="1">
      <alignment horizontal="center" vertical="center" wrapText="1"/>
    </xf>
    <xf numFmtId="0" fontId="7" fillId="2" borderId="38" xfId="0" applyNumberFormat="1" applyFont="1" applyBorder="1" applyAlignment="1">
      <alignment horizontal="center" vertical="center" wrapText="1"/>
    </xf>
    <xf numFmtId="0" fontId="7" fillId="2" borderId="36" xfId="0" applyNumberFormat="1" applyFont="1" applyBorder="1" applyAlignment="1">
      <alignment horizontal="center" vertical="center" wrapText="1"/>
    </xf>
    <xf numFmtId="1" fontId="7" fillId="2" borderId="2" xfId="0" applyNumberFormat="1" applyFont="1" applyBorder="1" applyAlignment="1">
      <alignment horizontal="center" vertical="center" wrapText="1"/>
    </xf>
    <xf numFmtId="1" fontId="7" fillId="2" borderId="35" xfId="0" applyNumberFormat="1" applyFont="1" applyBorder="1" applyAlignment="1">
      <alignment horizontal="center" vertical="center" wrapText="1"/>
    </xf>
    <xf numFmtId="1" fontId="7" fillId="2" borderId="30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1" fontId="7" fillId="2" borderId="46" xfId="0" applyNumberFormat="1" applyFont="1" applyBorder="1" applyAlignment="1">
      <alignment horizontal="center"/>
    </xf>
    <xf numFmtId="3" fontId="14" fillId="2" borderId="3" xfId="0" applyNumberFormat="1" applyFont="1" applyBorder="1" applyAlignment="1">
      <alignment horizontal="center" vertical="center"/>
    </xf>
    <xf numFmtId="0" fontId="15" fillId="2" borderId="3" xfId="0" applyNumberFormat="1" applyFont="1" applyBorder="1" applyAlignment="1">
      <alignment horizontal="right" vertical="center"/>
    </xf>
    <xf numFmtId="0" fontId="15" fillId="2" borderId="43" xfId="0" applyNumberFormat="1" applyFont="1" applyBorder="1" applyAlignment="1">
      <alignment horizontal="right" vertical="center"/>
    </xf>
    <xf numFmtId="0" fontId="7" fillId="2" borderId="0" xfId="0" applyNumberFormat="1" applyAlignment="1">
      <alignment horizontal="left" vertical="center" wrapText="1"/>
    </xf>
    <xf numFmtId="0" fontId="7" fillId="2" borderId="47" xfId="0" applyNumberFormat="1" applyFont="1" applyBorder="1" applyAlignment="1">
      <alignment horizontal="right" vertical="center" wrapText="1"/>
    </xf>
    <xf numFmtId="0" fontId="7" fillId="2" borderId="3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 wrapText="1"/>
    </xf>
    <xf numFmtId="0" fontId="14" fillId="0" borderId="37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8" fontId="13" fillId="0" borderId="48" xfId="0" applyNumberFormat="1" applyFont="1" applyFill="1" applyBorder="1" applyAlignment="1">
      <alignment horizontal="center" vertical="center" wrapText="1"/>
    </xf>
    <xf numFmtId="168" fontId="13" fillId="0" borderId="49" xfId="0" applyNumberFormat="1" applyFont="1" applyFill="1" applyBorder="1" applyAlignment="1">
      <alignment horizontal="center" vertical="center" wrapText="1"/>
    </xf>
    <xf numFmtId="169" fontId="13" fillId="0" borderId="49" xfId="0" applyNumberFormat="1" applyFont="1" applyFill="1" applyBorder="1" applyAlignment="1">
      <alignment horizontal="center" vertical="center" wrapText="1"/>
    </xf>
    <xf numFmtId="170" fontId="13" fillId="0" borderId="49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left" vertical="center" wrapText="1"/>
    </xf>
    <xf numFmtId="0" fontId="17" fillId="0" borderId="40" xfId="0" applyNumberFormat="1" applyFont="1" applyFill="1" applyBorder="1" applyAlignment="1">
      <alignment horizontal="center" wrapText="1"/>
    </xf>
    <xf numFmtId="0" fontId="17" fillId="0" borderId="41" xfId="0" applyNumberFormat="1" applyFont="1" applyFill="1" applyBorder="1" applyAlignment="1">
      <alignment horizontal="center" wrapText="1"/>
    </xf>
    <xf numFmtId="0" fontId="17" fillId="0" borderId="12" xfId="0" applyNumberFormat="1" applyFont="1" applyFill="1" applyBorder="1" applyAlignment="1">
      <alignment horizontal="center" wrapText="1"/>
    </xf>
    <xf numFmtId="1" fontId="12" fillId="2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2" fillId="2" borderId="0" xfId="0" applyNumberFormat="1" applyAlignment="1">
      <alignment horizontal="left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2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163"/>
  <sheetViews>
    <sheetView tabSelected="1" view="pageBreakPreview" zoomScale="75" zoomScaleSheetLayoutView="75" workbookViewId="0" topLeftCell="F127">
      <selection activeCell="K159" sqref="K159"/>
    </sheetView>
  </sheetViews>
  <sheetFormatPr defaultColWidth="9.33203125" defaultRowHeight="11.25"/>
  <cols>
    <col min="1" max="1" width="2.16015625" style="1" customWidth="1"/>
    <col min="2" max="2" width="9.33203125" style="1" customWidth="1"/>
    <col min="3" max="3" width="10.66015625" style="1" customWidth="1"/>
    <col min="4" max="4" width="19.66015625" style="1" customWidth="1"/>
    <col min="5" max="5" width="0.328125" style="1" hidden="1" customWidth="1"/>
    <col min="6" max="6" width="20.16015625" style="1" customWidth="1"/>
    <col min="7" max="7" width="0.328125" style="1" hidden="1" customWidth="1"/>
    <col min="8" max="8" width="4.5" style="1" customWidth="1"/>
    <col min="9" max="9" width="16.83203125" style="1" customWidth="1"/>
    <col min="10" max="10" width="2.5" style="1" customWidth="1"/>
    <col min="11" max="11" width="18.33203125" style="1" customWidth="1"/>
    <col min="12" max="12" width="25.33203125" style="1" customWidth="1"/>
    <col min="13" max="13" width="9.16015625" style="1" customWidth="1"/>
    <col min="14" max="14" width="14.16015625" style="1" customWidth="1"/>
    <col min="15" max="15" width="3.33203125" style="1" customWidth="1"/>
    <col min="16" max="16" width="0.1640625" style="1" hidden="1" customWidth="1"/>
    <col min="17" max="17" width="22" style="1" customWidth="1"/>
    <col min="18" max="18" width="1.83203125" style="1" customWidth="1"/>
    <col min="19" max="19" width="0.1640625" style="1" hidden="1" customWidth="1"/>
    <col min="20" max="20" width="0.1640625" style="1" customWidth="1"/>
    <col min="21" max="21" width="16.33203125" style="1" customWidth="1"/>
    <col min="22" max="22" width="3.33203125" style="1" customWidth="1"/>
    <col min="23" max="23" width="0.1640625" style="1" hidden="1" customWidth="1"/>
    <col min="24" max="24" width="16.33203125" style="1" customWidth="1"/>
    <col min="25" max="25" width="3" style="1" customWidth="1"/>
    <col min="26" max="26" width="1.66796875" style="1" hidden="1" customWidth="1"/>
    <col min="27" max="27" width="16.33203125" style="1" customWidth="1"/>
    <col min="28" max="28" width="3.83203125" style="1" customWidth="1"/>
    <col min="29" max="29" width="5" style="1" customWidth="1"/>
    <col min="30" max="30" width="5.33203125" style="1" customWidth="1"/>
    <col min="31" max="31" width="0.328125" style="1" customWidth="1"/>
    <col min="32" max="32" width="2.83203125" style="1" customWidth="1"/>
    <col min="33" max="33" width="5.16015625" style="1" customWidth="1"/>
    <col min="34" max="34" width="4.66015625" style="1" customWidth="1"/>
    <col min="35" max="35" width="0.1640625" style="0" customWidth="1"/>
    <col min="36" max="16384" width="10.66015625" style="0" customWidth="1"/>
  </cols>
  <sheetData>
    <row r="1" spans="22:34" s="1" customFormat="1" ht="15" customHeight="1">
      <c r="V1" s="46"/>
      <c r="W1" s="104" t="s">
        <v>0</v>
      </c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44"/>
    </row>
    <row r="2" spans="22:34" s="1" customFormat="1" ht="15.75" customHeight="1">
      <c r="V2" s="206" t="s">
        <v>1</v>
      </c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45"/>
    </row>
    <row r="3" spans="22:34" s="1" customFormat="1" ht="15.75" customHeight="1">
      <c r="V3" s="206" t="s">
        <v>2</v>
      </c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45"/>
    </row>
    <row r="4" spans="22:35" s="1" customFormat="1" ht="11.25" customHeight="1">
      <c r="V4" s="212" t="s">
        <v>84</v>
      </c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</row>
    <row r="5" s="1" customFormat="1" ht="11.25" customHeight="1"/>
    <row r="6" spans="2:15" s="1" customFormat="1" ht="16.5" customHeight="1">
      <c r="B6" s="105" t="s">
        <v>3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34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3" s="2" customFormat="1" ht="12.75" customHeight="1">
      <c r="B8" s="106" t="s">
        <v>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3"/>
      <c r="O8" s="3"/>
      <c r="P8" s="4" t="s">
        <v>5</v>
      </c>
      <c r="Q8" s="30" t="s">
        <v>83</v>
      </c>
      <c r="R8" s="4"/>
      <c r="W8" s="107">
        <v>3194499</v>
      </c>
      <c r="X8" s="107"/>
      <c r="Y8" s="107"/>
      <c r="AC8" s="108">
        <v>14201100000</v>
      </c>
      <c r="AD8" s="108"/>
      <c r="AE8" s="108"/>
      <c r="AF8" s="108"/>
      <c r="AG8" s="108"/>
    </row>
    <row r="9" spans="1:34" ht="47.25" customHeight="1">
      <c r="A9"/>
      <c r="B9" s="109" t="s">
        <v>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/>
      <c r="O9"/>
      <c r="P9" s="110" t="s">
        <v>7</v>
      </c>
      <c r="Q9" s="110"/>
      <c r="R9" s="110"/>
      <c r="S9"/>
      <c r="T9"/>
      <c r="U9"/>
      <c r="V9"/>
      <c r="W9" s="109" t="s">
        <v>8</v>
      </c>
      <c r="X9" s="109"/>
      <c r="Y9" s="109"/>
      <c r="Z9"/>
      <c r="AA9"/>
      <c r="AB9"/>
      <c r="AC9" s="109" t="s">
        <v>9</v>
      </c>
      <c r="AD9" s="109"/>
      <c r="AE9" s="109"/>
      <c r="AF9" s="109"/>
      <c r="AG9" s="109"/>
      <c r="AH9"/>
    </row>
    <row r="10" s="1" customFormat="1" ht="7.5" customHeight="1"/>
    <row r="11" spans="2:34" s="1" customFormat="1" ht="11.25" customHeight="1">
      <c r="B11" s="111" t="s">
        <v>10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45" customHeight="1">
      <c r="A13"/>
      <c r="B13" s="73" t="s">
        <v>113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54"/>
      <c r="AF13" s="54"/>
      <c r="AG13" s="54"/>
      <c r="AH13" s="17"/>
    </row>
    <row r="15" spans="1:34" ht="11.25" customHeight="1">
      <c r="A15"/>
      <c r="B15" s="5" t="s">
        <v>11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1.25" customHeight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3" s="1" customFormat="1" ht="37.5" customHeight="1">
      <c r="B17" s="112" t="s">
        <v>12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116" t="s">
        <v>13</v>
      </c>
      <c r="O17" s="117"/>
      <c r="P17" s="40">
        <v>2018</v>
      </c>
      <c r="Q17" s="119" t="s">
        <v>108</v>
      </c>
      <c r="R17" s="119"/>
      <c r="S17" s="119" t="s">
        <v>109</v>
      </c>
      <c r="T17" s="119"/>
      <c r="U17" s="119" t="s">
        <v>109</v>
      </c>
      <c r="V17" s="119"/>
      <c r="W17" s="41"/>
      <c r="X17" s="119" t="s">
        <v>110</v>
      </c>
      <c r="Y17" s="119"/>
      <c r="Z17" s="41"/>
      <c r="AA17" s="119" t="s">
        <v>111</v>
      </c>
      <c r="AB17" s="119"/>
      <c r="AC17" s="121" t="s">
        <v>112</v>
      </c>
      <c r="AD17" s="121"/>
      <c r="AE17" s="121"/>
      <c r="AF17" s="121"/>
      <c r="AG17" s="122"/>
    </row>
    <row r="18" spans="2:33" s="1" customFormat="1" ht="37.5" customHeight="1" thickBot="1"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8"/>
      <c r="O18" s="115"/>
      <c r="P18" s="42" t="s">
        <v>14</v>
      </c>
      <c r="Q18" s="120"/>
      <c r="R18" s="120"/>
      <c r="S18" s="120"/>
      <c r="T18" s="120"/>
      <c r="U18" s="120"/>
      <c r="V18" s="120"/>
      <c r="W18" s="43"/>
      <c r="X18" s="120"/>
      <c r="Y18" s="120"/>
      <c r="Z18" s="43"/>
      <c r="AA18" s="120"/>
      <c r="AB18" s="120"/>
      <c r="AC18" s="123"/>
      <c r="AD18" s="123"/>
      <c r="AE18" s="123"/>
      <c r="AF18" s="123"/>
      <c r="AG18" s="124"/>
    </row>
    <row r="19" spans="1:34" ht="11.25" customHeight="1" thickBot="1">
      <c r="A19"/>
      <c r="B19" s="133">
        <v>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25">
        <v>2</v>
      </c>
      <c r="O19" s="125"/>
      <c r="P19" s="125">
        <v>3</v>
      </c>
      <c r="Q19" s="125"/>
      <c r="R19" s="125"/>
      <c r="S19" s="125">
        <v>4</v>
      </c>
      <c r="T19" s="125"/>
      <c r="U19" s="125"/>
      <c r="V19" s="125"/>
      <c r="W19" s="125">
        <v>5</v>
      </c>
      <c r="X19" s="125"/>
      <c r="Y19" s="125"/>
      <c r="Z19" s="125">
        <v>6</v>
      </c>
      <c r="AA19" s="125"/>
      <c r="AB19" s="125"/>
      <c r="AC19" s="126">
        <v>7</v>
      </c>
      <c r="AD19" s="126"/>
      <c r="AE19" s="126"/>
      <c r="AF19" s="126"/>
      <c r="AG19" s="126"/>
      <c r="AH19"/>
    </row>
    <row r="20" spans="1:34" ht="18" customHeight="1">
      <c r="A20"/>
      <c r="B20" s="132" t="s">
        <v>49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/>
    </row>
    <row r="21" spans="1:34" ht="19.5" customHeight="1">
      <c r="A21"/>
      <c r="B21" s="209" t="s">
        <v>87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07" t="s">
        <v>86</v>
      </c>
      <c r="O21" s="208"/>
      <c r="P21" s="143">
        <v>196</v>
      </c>
      <c r="Q21" s="144"/>
      <c r="R21" s="144"/>
      <c r="S21" s="145"/>
      <c r="T21" s="200">
        <v>200</v>
      </c>
      <c r="U21" s="201"/>
      <c r="V21" s="202"/>
      <c r="W21" s="200">
        <v>200</v>
      </c>
      <c r="X21" s="201"/>
      <c r="Y21" s="202"/>
      <c r="Z21" s="200">
        <v>200</v>
      </c>
      <c r="AA21" s="201"/>
      <c r="AB21" s="202"/>
      <c r="AC21" s="200">
        <v>200</v>
      </c>
      <c r="AD21" s="201"/>
      <c r="AE21" s="201"/>
      <c r="AF21" s="201"/>
      <c r="AG21" s="202"/>
      <c r="AH21"/>
    </row>
    <row r="22" spans="1:34" ht="20.25" customHeight="1">
      <c r="A22"/>
      <c r="B22" s="53" t="s">
        <v>50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35" t="s">
        <v>16</v>
      </c>
      <c r="O22" s="51"/>
      <c r="P22" s="52">
        <f>65598+115</f>
        <v>65713</v>
      </c>
      <c r="Q22" s="52"/>
      <c r="R22" s="52"/>
      <c r="S22" s="52">
        <f>65600+70</f>
        <v>65670</v>
      </c>
      <c r="T22" s="52"/>
      <c r="U22" s="52"/>
      <c r="V22" s="52"/>
      <c r="W22" s="52">
        <f>65600+70</f>
        <v>65670</v>
      </c>
      <c r="X22" s="52"/>
      <c r="Y22" s="52"/>
      <c r="Z22" s="52">
        <f>65600+70</f>
        <v>65670</v>
      </c>
      <c r="AA22" s="52"/>
      <c r="AB22" s="52"/>
      <c r="AC22" s="52">
        <v>65600</v>
      </c>
      <c r="AD22" s="52"/>
      <c r="AE22" s="52"/>
      <c r="AF22" s="52"/>
      <c r="AG22" s="52"/>
      <c r="AH22" s="6"/>
    </row>
    <row r="23" spans="2:34" s="1" customFormat="1" ht="20.25" customHeight="1">
      <c r="B23" s="137" t="s">
        <v>88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35" t="s">
        <v>92</v>
      </c>
      <c r="O23" s="51"/>
      <c r="P23" s="134">
        <v>177.434</v>
      </c>
      <c r="Q23" s="134"/>
      <c r="R23" s="134"/>
      <c r="S23" s="134">
        <v>242.937</v>
      </c>
      <c r="T23" s="134"/>
      <c r="U23" s="134"/>
      <c r="V23" s="134"/>
      <c r="W23" s="134">
        <v>286.661</v>
      </c>
      <c r="X23" s="134"/>
      <c r="Y23" s="134"/>
      <c r="Z23" s="134">
        <v>298.032</v>
      </c>
      <c r="AA23" s="134"/>
      <c r="AB23" s="134"/>
      <c r="AC23" s="134">
        <v>308.914</v>
      </c>
      <c r="AD23" s="134"/>
      <c r="AE23" s="134"/>
      <c r="AF23" s="134"/>
      <c r="AG23" s="134"/>
      <c r="AH23" s="6"/>
    </row>
    <row r="24" spans="1:34" ht="11.25" customHeight="1">
      <c r="A24"/>
      <c r="B24" s="140" t="s">
        <v>51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2"/>
      <c r="AH24"/>
    </row>
    <row r="25" spans="2:34" s="1" customFormat="1" ht="20.25" customHeight="1">
      <c r="B25" s="53" t="s">
        <v>54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35" t="s">
        <v>15</v>
      </c>
      <c r="O25" s="51"/>
      <c r="P25" s="52">
        <v>135</v>
      </c>
      <c r="Q25" s="52"/>
      <c r="R25" s="52"/>
      <c r="S25" s="52">
        <v>144</v>
      </c>
      <c r="T25" s="52"/>
      <c r="U25" s="52"/>
      <c r="V25" s="52"/>
      <c r="W25" s="52">
        <v>110</v>
      </c>
      <c r="X25" s="52"/>
      <c r="Y25" s="52"/>
      <c r="Z25" s="52">
        <v>110</v>
      </c>
      <c r="AA25" s="52"/>
      <c r="AB25" s="52"/>
      <c r="AC25" s="52">
        <v>110</v>
      </c>
      <c r="AD25" s="52"/>
      <c r="AE25" s="52"/>
      <c r="AF25" s="52"/>
      <c r="AG25" s="52"/>
      <c r="AH25" s="6"/>
    </row>
    <row r="26" spans="2:34" s="1" customFormat="1" ht="27.75" customHeight="1">
      <c r="B26" s="53" t="s">
        <v>55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35" t="s">
        <v>15</v>
      </c>
      <c r="O26" s="51"/>
      <c r="P26" s="52">
        <v>921</v>
      </c>
      <c r="Q26" s="52"/>
      <c r="R26" s="52"/>
      <c r="S26" s="52">
        <v>861</v>
      </c>
      <c r="T26" s="52"/>
      <c r="U26" s="52"/>
      <c r="V26" s="52"/>
      <c r="W26" s="52">
        <v>880</v>
      </c>
      <c r="X26" s="52"/>
      <c r="Y26" s="52"/>
      <c r="Z26" s="52">
        <v>880</v>
      </c>
      <c r="AA26" s="52"/>
      <c r="AB26" s="52"/>
      <c r="AC26" s="52">
        <v>880</v>
      </c>
      <c r="AD26" s="52"/>
      <c r="AE26" s="52"/>
      <c r="AF26" s="52"/>
      <c r="AG26" s="52"/>
      <c r="AH26" s="6"/>
    </row>
    <row r="27" spans="2:34" s="1" customFormat="1" ht="21.75" customHeight="1">
      <c r="B27" s="53" t="s">
        <v>56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135" t="s">
        <v>15</v>
      </c>
      <c r="O27" s="51"/>
      <c r="P27" s="52">
        <f>7885+20</f>
        <v>7905</v>
      </c>
      <c r="Q27" s="52"/>
      <c r="R27" s="52"/>
      <c r="S27" s="52">
        <v>6130</v>
      </c>
      <c r="T27" s="52"/>
      <c r="U27" s="52"/>
      <c r="V27" s="52"/>
      <c r="W27" s="52">
        <v>6200</v>
      </c>
      <c r="X27" s="52"/>
      <c r="Y27" s="52"/>
      <c r="Z27" s="52">
        <v>6200</v>
      </c>
      <c r="AA27" s="52"/>
      <c r="AB27" s="52"/>
      <c r="AC27" s="52">
        <v>6200</v>
      </c>
      <c r="AD27" s="52"/>
      <c r="AE27" s="52"/>
      <c r="AF27" s="52"/>
      <c r="AG27" s="52"/>
      <c r="AH27" s="6"/>
    </row>
    <row r="28" spans="2:34" s="1" customFormat="1" ht="21.75" customHeight="1">
      <c r="B28" s="53" t="s">
        <v>57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35" t="s">
        <v>15</v>
      </c>
      <c r="O28" s="51"/>
      <c r="P28" s="52">
        <v>7827</v>
      </c>
      <c r="Q28" s="52"/>
      <c r="R28" s="52"/>
      <c r="S28" s="52">
        <v>7827</v>
      </c>
      <c r="T28" s="52"/>
      <c r="U28" s="52"/>
      <c r="V28" s="52"/>
      <c r="W28" s="52">
        <v>7827</v>
      </c>
      <c r="X28" s="52"/>
      <c r="Y28" s="52"/>
      <c r="Z28" s="52">
        <v>7827</v>
      </c>
      <c r="AA28" s="52"/>
      <c r="AB28" s="52"/>
      <c r="AC28" s="52">
        <v>7827</v>
      </c>
      <c r="AD28" s="52"/>
      <c r="AE28" s="52"/>
      <c r="AF28" s="52"/>
      <c r="AG28" s="52"/>
      <c r="AH28" s="6"/>
    </row>
    <row r="29" spans="2:34" s="1" customFormat="1" ht="22.5" customHeight="1">
      <c r="B29" s="53" t="s">
        <v>58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135" t="s">
        <v>15</v>
      </c>
      <c r="O29" s="51"/>
      <c r="P29" s="52">
        <v>278</v>
      </c>
      <c r="Q29" s="52"/>
      <c r="R29" s="52"/>
      <c r="S29" s="143">
        <v>278</v>
      </c>
      <c r="T29" s="144"/>
      <c r="U29" s="144"/>
      <c r="V29" s="145"/>
      <c r="W29" s="143">
        <v>278</v>
      </c>
      <c r="X29" s="144"/>
      <c r="Y29" s="145"/>
      <c r="Z29" s="143">
        <v>278</v>
      </c>
      <c r="AA29" s="144"/>
      <c r="AB29" s="145"/>
      <c r="AC29" s="143">
        <v>278</v>
      </c>
      <c r="AD29" s="144"/>
      <c r="AE29" s="144"/>
      <c r="AF29" s="144"/>
      <c r="AG29" s="145"/>
      <c r="AH29" s="6"/>
    </row>
    <row r="30" spans="2:34" s="1" customFormat="1" ht="24" customHeight="1">
      <c r="B30" s="53" t="s">
        <v>59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35" t="s">
        <v>15</v>
      </c>
      <c r="O30" s="51"/>
      <c r="P30" s="52">
        <v>3705</v>
      </c>
      <c r="Q30" s="52"/>
      <c r="R30" s="52"/>
      <c r="S30" s="52">
        <v>3705</v>
      </c>
      <c r="T30" s="52"/>
      <c r="U30" s="52"/>
      <c r="V30" s="52"/>
      <c r="W30" s="52">
        <v>3705</v>
      </c>
      <c r="X30" s="52"/>
      <c r="Y30" s="52"/>
      <c r="Z30" s="52">
        <v>3705</v>
      </c>
      <c r="AA30" s="52"/>
      <c r="AB30" s="52"/>
      <c r="AC30" s="52">
        <v>3705</v>
      </c>
      <c r="AD30" s="52"/>
      <c r="AE30" s="52"/>
      <c r="AF30" s="52"/>
      <c r="AG30" s="52"/>
      <c r="AH30" s="6"/>
    </row>
    <row r="31" spans="2:34" s="1" customFormat="1" ht="18" customHeight="1">
      <c r="B31" s="53" t="s">
        <v>91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35" t="s">
        <v>15</v>
      </c>
      <c r="O31" s="51"/>
      <c r="P31" s="52">
        <v>25432</v>
      </c>
      <c r="Q31" s="52"/>
      <c r="R31" s="52"/>
      <c r="S31" s="52">
        <v>25432</v>
      </c>
      <c r="T31" s="52"/>
      <c r="U31" s="52"/>
      <c r="V31" s="52"/>
      <c r="W31" s="52">
        <v>25432</v>
      </c>
      <c r="X31" s="52"/>
      <c r="Y31" s="52"/>
      <c r="Z31" s="52">
        <v>25432</v>
      </c>
      <c r="AA31" s="52"/>
      <c r="AB31" s="52"/>
      <c r="AC31" s="52">
        <v>25432</v>
      </c>
      <c r="AD31" s="52"/>
      <c r="AE31" s="52"/>
      <c r="AF31" s="52"/>
      <c r="AG31" s="52"/>
      <c r="AH31" s="6"/>
    </row>
    <row r="32" spans="2:34" s="1" customFormat="1" ht="22.5" customHeight="1">
      <c r="B32" s="53" t="s">
        <v>93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135" t="s">
        <v>15</v>
      </c>
      <c r="O32" s="51"/>
      <c r="P32" s="52">
        <v>1100</v>
      </c>
      <c r="Q32" s="52"/>
      <c r="R32" s="52"/>
      <c r="S32" s="52">
        <v>1100</v>
      </c>
      <c r="T32" s="52"/>
      <c r="U32" s="52"/>
      <c r="V32" s="52"/>
      <c r="W32" s="52">
        <v>825</v>
      </c>
      <c r="X32" s="52"/>
      <c r="Y32" s="52"/>
      <c r="Z32" s="52">
        <v>825</v>
      </c>
      <c r="AA32" s="52"/>
      <c r="AB32" s="52"/>
      <c r="AC32" s="52">
        <v>825</v>
      </c>
      <c r="AD32" s="52"/>
      <c r="AE32" s="52"/>
      <c r="AF32" s="52"/>
      <c r="AG32" s="52"/>
      <c r="AH32" s="6"/>
    </row>
    <row r="33" spans="2:34" s="1" customFormat="1" ht="21" customHeight="1">
      <c r="B33" s="53" t="s">
        <v>94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35" t="s">
        <v>15</v>
      </c>
      <c r="O33" s="51"/>
      <c r="P33" s="52">
        <v>120</v>
      </c>
      <c r="Q33" s="52"/>
      <c r="R33" s="52"/>
      <c r="S33" s="52">
        <v>120</v>
      </c>
      <c r="T33" s="52"/>
      <c r="U33" s="52"/>
      <c r="V33" s="52"/>
      <c r="W33" s="52">
        <v>105</v>
      </c>
      <c r="X33" s="52"/>
      <c r="Y33" s="52"/>
      <c r="Z33" s="52">
        <v>105</v>
      </c>
      <c r="AA33" s="52"/>
      <c r="AB33" s="52"/>
      <c r="AC33" s="52">
        <v>105</v>
      </c>
      <c r="AD33" s="52"/>
      <c r="AE33" s="52"/>
      <c r="AF33" s="52"/>
      <c r="AG33" s="52"/>
      <c r="AH33" s="6"/>
    </row>
    <row r="34" spans="2:34" s="1" customFormat="1" ht="21" customHeight="1">
      <c r="B34" s="53" t="s">
        <v>95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1" t="s">
        <v>15</v>
      </c>
      <c r="O34" s="51"/>
      <c r="P34" s="52">
        <v>269</v>
      </c>
      <c r="Q34" s="52"/>
      <c r="R34" s="52"/>
      <c r="S34" s="52">
        <v>200</v>
      </c>
      <c r="T34" s="52"/>
      <c r="U34" s="52"/>
      <c r="V34" s="52"/>
      <c r="W34" s="52">
        <v>143</v>
      </c>
      <c r="X34" s="52"/>
      <c r="Y34" s="52"/>
      <c r="Z34" s="52">
        <v>143</v>
      </c>
      <c r="AA34" s="52"/>
      <c r="AB34" s="52"/>
      <c r="AC34" s="52">
        <v>143</v>
      </c>
      <c r="AD34" s="52"/>
      <c r="AE34" s="52"/>
      <c r="AF34" s="52"/>
      <c r="AG34" s="52"/>
      <c r="AH34" s="6"/>
    </row>
    <row r="35" spans="2:34" s="1" customFormat="1" ht="23.25" customHeight="1">
      <c r="B35" s="53" t="s">
        <v>96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1" t="s">
        <v>15</v>
      </c>
      <c r="O35" s="51"/>
      <c r="P35" s="52">
        <v>791</v>
      </c>
      <c r="Q35" s="52"/>
      <c r="R35" s="52"/>
      <c r="S35" s="52">
        <v>733</v>
      </c>
      <c r="T35" s="52"/>
      <c r="U35" s="52"/>
      <c r="V35" s="52"/>
      <c r="W35" s="52">
        <v>690</v>
      </c>
      <c r="X35" s="52"/>
      <c r="Y35" s="52"/>
      <c r="Z35" s="52">
        <v>690</v>
      </c>
      <c r="AA35" s="52"/>
      <c r="AB35" s="52"/>
      <c r="AC35" s="52">
        <v>690</v>
      </c>
      <c r="AD35" s="52"/>
      <c r="AE35" s="52"/>
      <c r="AF35" s="52"/>
      <c r="AG35" s="52"/>
      <c r="AH35" s="6"/>
    </row>
    <row r="36" spans="2:34" s="1" customFormat="1" ht="21" customHeight="1">
      <c r="B36" s="53" t="s">
        <v>97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35" t="s">
        <v>16</v>
      </c>
      <c r="O36" s="51"/>
      <c r="P36" s="52">
        <v>142</v>
      </c>
      <c r="Q36" s="52"/>
      <c r="R36" s="52"/>
      <c r="S36" s="52">
        <v>161</v>
      </c>
      <c r="T36" s="52"/>
      <c r="U36" s="52"/>
      <c r="V36" s="52"/>
      <c r="W36" s="52">
        <v>141</v>
      </c>
      <c r="X36" s="52"/>
      <c r="Y36" s="52"/>
      <c r="Z36" s="52">
        <v>141</v>
      </c>
      <c r="AA36" s="52"/>
      <c r="AB36" s="52"/>
      <c r="AC36" s="52">
        <v>141</v>
      </c>
      <c r="AD36" s="52"/>
      <c r="AE36" s="52"/>
      <c r="AF36" s="52"/>
      <c r="AG36" s="52"/>
      <c r="AH36" s="6"/>
    </row>
    <row r="37" spans="2:34" s="1" customFormat="1" ht="20.25" customHeight="1">
      <c r="B37" s="53" t="s">
        <v>60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1" t="s">
        <v>15</v>
      </c>
      <c r="O37" s="51"/>
      <c r="P37" s="52">
        <v>738</v>
      </c>
      <c r="Q37" s="52"/>
      <c r="R37" s="52"/>
      <c r="S37" s="52">
        <v>753</v>
      </c>
      <c r="T37" s="52"/>
      <c r="U37" s="52"/>
      <c r="V37" s="52"/>
      <c r="W37" s="52">
        <v>840</v>
      </c>
      <c r="X37" s="52"/>
      <c r="Y37" s="52"/>
      <c r="Z37" s="52">
        <v>840</v>
      </c>
      <c r="AA37" s="52"/>
      <c r="AB37" s="52"/>
      <c r="AC37" s="52">
        <v>840</v>
      </c>
      <c r="AD37" s="52"/>
      <c r="AE37" s="52"/>
      <c r="AF37" s="52"/>
      <c r="AG37" s="52"/>
      <c r="AH37" s="6"/>
    </row>
    <row r="38" spans="2:34" s="1" customFormat="1" ht="24" customHeight="1">
      <c r="B38" s="53" t="s">
        <v>61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1" t="s">
        <v>15</v>
      </c>
      <c r="O38" s="51"/>
      <c r="P38" s="52">
        <v>179</v>
      </c>
      <c r="Q38" s="52"/>
      <c r="R38" s="52"/>
      <c r="S38" s="52">
        <v>168</v>
      </c>
      <c r="T38" s="52"/>
      <c r="U38" s="52"/>
      <c r="V38" s="52"/>
      <c r="W38" s="52">
        <v>176</v>
      </c>
      <c r="X38" s="52"/>
      <c r="Y38" s="52"/>
      <c r="Z38" s="52">
        <v>176</v>
      </c>
      <c r="AA38" s="52"/>
      <c r="AB38" s="52"/>
      <c r="AC38" s="52">
        <v>176</v>
      </c>
      <c r="AD38" s="52"/>
      <c r="AE38" s="52"/>
      <c r="AF38" s="52"/>
      <c r="AG38" s="52"/>
      <c r="AH38" s="6"/>
    </row>
    <row r="39" spans="2:34" s="1" customFormat="1" ht="24" customHeight="1">
      <c r="B39" s="53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1" t="s">
        <v>15</v>
      </c>
      <c r="O39" s="51"/>
      <c r="P39" s="52">
        <v>369</v>
      </c>
      <c r="Q39" s="52"/>
      <c r="R39" s="52"/>
      <c r="S39" s="52">
        <v>362</v>
      </c>
      <c r="T39" s="52"/>
      <c r="U39" s="52"/>
      <c r="V39" s="52"/>
      <c r="W39" s="52">
        <v>367</v>
      </c>
      <c r="X39" s="52"/>
      <c r="Y39" s="52"/>
      <c r="Z39" s="52">
        <v>367</v>
      </c>
      <c r="AA39" s="52"/>
      <c r="AB39" s="52"/>
      <c r="AC39" s="52">
        <v>367</v>
      </c>
      <c r="AD39" s="52"/>
      <c r="AE39" s="52"/>
      <c r="AF39" s="52"/>
      <c r="AG39" s="52"/>
      <c r="AH39" s="6"/>
    </row>
    <row r="40" spans="2:34" s="1" customFormat="1" ht="24" customHeight="1">
      <c r="B40" s="53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1" t="s">
        <v>53</v>
      </c>
      <c r="O40" s="51"/>
      <c r="P40" s="96">
        <v>84</v>
      </c>
      <c r="Q40" s="96"/>
      <c r="R40" s="96"/>
      <c r="S40" s="96">
        <v>84.39</v>
      </c>
      <c r="T40" s="96"/>
      <c r="U40" s="96"/>
      <c r="V40" s="96"/>
      <c r="W40" s="96">
        <v>84</v>
      </c>
      <c r="X40" s="96"/>
      <c r="Y40" s="96"/>
      <c r="Z40" s="96">
        <v>88.33</v>
      </c>
      <c r="AA40" s="96"/>
      <c r="AB40" s="96"/>
      <c r="AC40" s="96">
        <v>93</v>
      </c>
      <c r="AD40" s="96"/>
      <c r="AE40" s="96"/>
      <c r="AF40" s="96"/>
      <c r="AG40" s="96"/>
      <c r="AH40" s="6"/>
    </row>
    <row r="41" spans="2:34" s="1" customFormat="1" ht="26.25" customHeight="1">
      <c r="B41" s="53" t="s">
        <v>64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1" t="s">
        <v>65</v>
      </c>
      <c r="O41" s="51"/>
      <c r="P41" s="96">
        <v>201.06</v>
      </c>
      <c r="Q41" s="96"/>
      <c r="R41" s="96"/>
      <c r="S41" s="96">
        <v>233.06</v>
      </c>
      <c r="T41" s="96"/>
      <c r="U41" s="96"/>
      <c r="V41" s="96"/>
      <c r="W41" s="96">
        <v>379.78</v>
      </c>
      <c r="X41" s="96"/>
      <c r="Y41" s="96"/>
      <c r="Z41" s="96">
        <v>399.91</v>
      </c>
      <c r="AA41" s="96"/>
      <c r="AB41" s="96"/>
      <c r="AC41" s="96">
        <v>420.3</v>
      </c>
      <c r="AD41" s="96"/>
      <c r="AE41" s="96"/>
      <c r="AF41" s="96"/>
      <c r="AG41" s="96"/>
      <c r="AH41" s="6"/>
    </row>
    <row r="42" spans="2:34" s="1" customFormat="1" ht="27" customHeight="1">
      <c r="B42" s="53" t="s">
        <v>66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1" t="s">
        <v>15</v>
      </c>
      <c r="O42" s="51"/>
      <c r="P42" s="52">
        <v>822</v>
      </c>
      <c r="Q42" s="52"/>
      <c r="R42" s="52"/>
      <c r="S42" s="52">
        <v>1182</v>
      </c>
      <c r="T42" s="52"/>
      <c r="U42" s="52"/>
      <c r="V42" s="52"/>
      <c r="W42" s="52">
        <v>1113</v>
      </c>
      <c r="X42" s="52"/>
      <c r="Y42" s="52"/>
      <c r="Z42" s="52">
        <v>1113</v>
      </c>
      <c r="AA42" s="52"/>
      <c r="AB42" s="52"/>
      <c r="AC42" s="52">
        <v>1113</v>
      </c>
      <c r="AD42" s="52"/>
      <c r="AE42" s="52"/>
      <c r="AF42" s="52"/>
      <c r="AG42" s="52"/>
      <c r="AH42" s="6"/>
    </row>
    <row r="43" spans="2:34" s="1" customFormat="1" ht="22.5" customHeight="1">
      <c r="B43" s="53" t="s">
        <v>67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1" t="s">
        <v>15</v>
      </c>
      <c r="O43" s="51"/>
      <c r="P43" s="52">
        <v>51872</v>
      </c>
      <c r="Q43" s="52"/>
      <c r="R43" s="52"/>
      <c r="S43" s="52">
        <v>64558</v>
      </c>
      <c r="T43" s="52"/>
      <c r="U43" s="52"/>
      <c r="V43" s="52"/>
      <c r="W43" s="52">
        <v>62430</v>
      </c>
      <c r="X43" s="52"/>
      <c r="Y43" s="52"/>
      <c r="Z43" s="52">
        <v>62430</v>
      </c>
      <c r="AA43" s="52"/>
      <c r="AB43" s="52"/>
      <c r="AC43" s="52">
        <v>62430</v>
      </c>
      <c r="AD43" s="52"/>
      <c r="AE43" s="52"/>
      <c r="AF43" s="52"/>
      <c r="AG43" s="52"/>
      <c r="AH43" s="6"/>
    </row>
    <row r="44" spans="2:34" s="1" customFormat="1" ht="26.25" customHeight="1">
      <c r="B44" s="53" t="s">
        <v>99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1" t="s">
        <v>15</v>
      </c>
      <c r="O44" s="51"/>
      <c r="P44" s="52">
        <v>263</v>
      </c>
      <c r="Q44" s="52"/>
      <c r="R44" s="52"/>
      <c r="S44" s="52">
        <v>320</v>
      </c>
      <c r="T44" s="52"/>
      <c r="U44" s="52"/>
      <c r="V44" s="52"/>
      <c r="W44" s="52">
        <v>318</v>
      </c>
      <c r="X44" s="52"/>
      <c r="Y44" s="52"/>
      <c r="Z44" s="52">
        <v>318</v>
      </c>
      <c r="AA44" s="52"/>
      <c r="AB44" s="52"/>
      <c r="AC44" s="52">
        <v>318</v>
      </c>
      <c r="AD44" s="52"/>
      <c r="AE44" s="52"/>
      <c r="AF44" s="52"/>
      <c r="AG44" s="52"/>
      <c r="AH44" s="6"/>
    </row>
    <row r="45" spans="2:34" s="1" customFormat="1" ht="24.75" customHeight="1">
      <c r="B45" s="53" t="s">
        <v>104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1" t="s">
        <v>15</v>
      </c>
      <c r="O45" s="51"/>
      <c r="P45" s="52">
        <f>111+153+4209+23+1000+56</f>
        <v>5552</v>
      </c>
      <c r="Q45" s="52"/>
      <c r="R45" s="52"/>
      <c r="S45" s="52">
        <f>96+153+6796+25+1329+5054+65</f>
        <v>13518</v>
      </c>
      <c r="T45" s="52"/>
      <c r="U45" s="52"/>
      <c r="V45" s="52"/>
      <c r="W45" s="52">
        <f>100+152+2824+25+1000+8233+140+70+13+172</f>
        <v>12729</v>
      </c>
      <c r="X45" s="52"/>
      <c r="Y45" s="52"/>
      <c r="Z45" s="52">
        <f>100+152+2824+25+1000+8233+140+70+13+172</f>
        <v>12729</v>
      </c>
      <c r="AA45" s="52"/>
      <c r="AB45" s="52"/>
      <c r="AC45" s="52">
        <f>Z45</f>
        <v>12729</v>
      </c>
      <c r="AD45" s="52"/>
      <c r="AE45" s="52"/>
      <c r="AF45" s="52"/>
      <c r="AG45" s="52"/>
      <c r="AH45" s="6"/>
    </row>
    <row r="46" spans="2:34" s="1" customFormat="1" ht="24" customHeight="1">
      <c r="B46" s="53" t="s">
        <v>105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135" t="s">
        <v>16</v>
      </c>
      <c r="O46" s="51"/>
      <c r="P46" s="52">
        <v>6827</v>
      </c>
      <c r="Q46" s="52"/>
      <c r="R46" s="52"/>
      <c r="S46" s="52">
        <v>14600</v>
      </c>
      <c r="T46" s="52"/>
      <c r="U46" s="52"/>
      <c r="V46" s="52"/>
      <c r="W46" s="52">
        <v>15643</v>
      </c>
      <c r="X46" s="52"/>
      <c r="Y46" s="52"/>
      <c r="Z46" s="52">
        <v>15643</v>
      </c>
      <c r="AA46" s="52"/>
      <c r="AB46" s="52"/>
      <c r="AC46" s="52">
        <v>15643</v>
      </c>
      <c r="AD46" s="52"/>
      <c r="AE46" s="52"/>
      <c r="AF46" s="52"/>
      <c r="AG46" s="52"/>
      <c r="AH46" s="6"/>
    </row>
    <row r="47" spans="1:34" ht="18" customHeight="1">
      <c r="A47"/>
      <c r="B47" s="146" t="s">
        <v>89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8"/>
      <c r="AH47"/>
    </row>
    <row r="48" spans="2:34" s="1" customFormat="1" ht="21" customHeight="1">
      <c r="B48" s="53" t="s">
        <v>106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1" t="s">
        <v>15</v>
      </c>
      <c r="O48" s="51"/>
      <c r="P48" s="52">
        <v>9637</v>
      </c>
      <c r="Q48" s="52"/>
      <c r="R48" s="52"/>
      <c r="S48" s="52">
        <v>10509</v>
      </c>
      <c r="T48" s="52"/>
      <c r="U48" s="52"/>
      <c r="V48" s="52"/>
      <c r="W48" s="52">
        <v>10600</v>
      </c>
      <c r="X48" s="52"/>
      <c r="Y48" s="52"/>
      <c r="Z48" s="52">
        <v>10650</v>
      </c>
      <c r="AA48" s="52"/>
      <c r="AB48" s="52"/>
      <c r="AC48" s="52">
        <v>10670</v>
      </c>
      <c r="AD48" s="52"/>
      <c r="AE48" s="52"/>
      <c r="AF48" s="52"/>
      <c r="AG48" s="52"/>
      <c r="AH48" s="6"/>
    </row>
    <row r="49" spans="2:34" s="1" customFormat="1" ht="22.5" customHeight="1">
      <c r="B49" s="53" t="s">
        <v>107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1" t="s">
        <v>15</v>
      </c>
      <c r="O49" s="51"/>
      <c r="P49" s="52">
        <v>206</v>
      </c>
      <c r="Q49" s="52"/>
      <c r="R49" s="52"/>
      <c r="S49" s="52">
        <v>206</v>
      </c>
      <c r="T49" s="52"/>
      <c r="U49" s="52"/>
      <c r="V49" s="52"/>
      <c r="W49" s="52">
        <v>216</v>
      </c>
      <c r="X49" s="52"/>
      <c r="Y49" s="52"/>
      <c r="Z49" s="52">
        <v>226</v>
      </c>
      <c r="AA49" s="52"/>
      <c r="AB49" s="52"/>
      <c r="AC49" s="52">
        <v>236</v>
      </c>
      <c r="AD49" s="52"/>
      <c r="AE49" s="52"/>
      <c r="AF49" s="52"/>
      <c r="AG49" s="52"/>
      <c r="AH49" s="6"/>
    </row>
    <row r="50" spans="2:34" s="31" customFormat="1" ht="31.5" customHeight="1">
      <c r="B50" s="53" t="s">
        <v>100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1" t="s">
        <v>15</v>
      </c>
      <c r="O50" s="51"/>
      <c r="P50" s="52">
        <f>1479+53</f>
        <v>1532</v>
      </c>
      <c r="Q50" s="52"/>
      <c r="R50" s="52"/>
      <c r="S50" s="52">
        <v>2129</v>
      </c>
      <c r="T50" s="52"/>
      <c r="U50" s="52"/>
      <c r="V50" s="52"/>
      <c r="W50" s="52">
        <f>1479+54+596</f>
        <v>2129</v>
      </c>
      <c r="X50" s="52"/>
      <c r="Y50" s="52"/>
      <c r="Z50" s="52">
        <f>1479+54+596</f>
        <v>2129</v>
      </c>
      <c r="AA50" s="52"/>
      <c r="AB50" s="52"/>
      <c r="AC50" s="52">
        <v>2129</v>
      </c>
      <c r="AD50" s="52"/>
      <c r="AE50" s="52"/>
      <c r="AF50" s="52"/>
      <c r="AG50" s="52"/>
      <c r="AH50" s="32"/>
    </row>
    <row r="51" spans="2:34" s="31" customFormat="1" ht="41.25" customHeight="1">
      <c r="B51" s="53" t="s">
        <v>102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1" t="s">
        <v>53</v>
      </c>
      <c r="O51" s="51"/>
      <c r="P51" s="96">
        <f>(1829.18+81624.81)</f>
        <v>83453.98999999999</v>
      </c>
      <c r="Q51" s="96"/>
      <c r="R51" s="96"/>
      <c r="S51" s="96">
        <f>(1968.91+90235.46+2457.6)</f>
        <v>94661.97000000002</v>
      </c>
      <c r="T51" s="96"/>
      <c r="U51" s="96"/>
      <c r="V51" s="96"/>
      <c r="W51" s="96">
        <f>(2301.56+86879.63+5817.79)</f>
        <v>94998.98</v>
      </c>
      <c r="X51" s="96"/>
      <c r="Y51" s="96"/>
      <c r="Z51" s="96">
        <f>(2423.54+107335.41+6228.86)</f>
        <v>115987.81</v>
      </c>
      <c r="AA51" s="96"/>
      <c r="AB51" s="96"/>
      <c r="AC51" s="96">
        <f>(1924.97+92432.11+3031.23)</f>
        <v>97388.31</v>
      </c>
      <c r="AD51" s="96"/>
      <c r="AE51" s="96"/>
      <c r="AF51" s="96"/>
      <c r="AG51" s="96"/>
      <c r="AH51" s="32"/>
    </row>
    <row r="52" spans="2:34" s="31" customFormat="1" ht="32.25" customHeight="1">
      <c r="B52" s="53" t="s">
        <v>103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135" t="s">
        <v>16</v>
      </c>
      <c r="O52" s="51"/>
      <c r="P52" s="52">
        <f>37199+14600</f>
        <v>51799</v>
      </c>
      <c r="Q52" s="52"/>
      <c r="R52" s="52"/>
      <c r="S52" s="52">
        <f>35349+14600+4768</f>
        <v>54717</v>
      </c>
      <c r="T52" s="52"/>
      <c r="U52" s="52"/>
      <c r="V52" s="52"/>
      <c r="W52" s="52">
        <f>35349+18300+4768</f>
        <v>58417</v>
      </c>
      <c r="X52" s="52"/>
      <c r="Y52" s="52"/>
      <c r="Z52" s="52">
        <f>35349+18250+4768</f>
        <v>58367</v>
      </c>
      <c r="AA52" s="52"/>
      <c r="AB52" s="52"/>
      <c r="AC52" s="52">
        <f>35349+18250+4768</f>
        <v>58367</v>
      </c>
      <c r="AD52" s="52"/>
      <c r="AE52" s="52"/>
      <c r="AF52" s="52"/>
      <c r="AG52" s="52"/>
      <c r="AH52" s="32"/>
    </row>
    <row r="53" spans="1:34" ht="17.25" customHeight="1">
      <c r="A53"/>
      <c r="B53" s="146" t="s">
        <v>90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8"/>
      <c r="AH53"/>
    </row>
    <row r="54" spans="2:34" s="1" customFormat="1" ht="23.25" customHeight="1">
      <c r="B54" s="53" t="s">
        <v>68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1" t="s">
        <v>15</v>
      </c>
      <c r="O54" s="51"/>
      <c r="P54" s="52">
        <v>3500</v>
      </c>
      <c r="Q54" s="52"/>
      <c r="R54" s="52"/>
      <c r="S54" s="52">
        <v>3600</v>
      </c>
      <c r="T54" s="52"/>
      <c r="U54" s="52"/>
      <c r="V54" s="52"/>
      <c r="W54" s="52">
        <v>4200</v>
      </c>
      <c r="X54" s="52"/>
      <c r="Y54" s="52"/>
      <c r="Z54" s="52">
        <v>4200</v>
      </c>
      <c r="AA54" s="52"/>
      <c r="AB54" s="52"/>
      <c r="AC54" s="52">
        <v>4200</v>
      </c>
      <c r="AD54" s="52"/>
      <c r="AE54" s="52"/>
      <c r="AF54" s="52"/>
      <c r="AG54" s="52"/>
      <c r="AH54" s="6"/>
    </row>
    <row r="55" spans="2:34" s="1" customFormat="1" ht="23.25" customHeight="1">
      <c r="B55" s="53" t="s">
        <v>69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135" t="s">
        <v>53</v>
      </c>
      <c r="O55" s="51"/>
      <c r="P55" s="96">
        <v>57086</v>
      </c>
      <c r="Q55" s="96"/>
      <c r="R55" s="96"/>
      <c r="S55" s="96">
        <v>38919</v>
      </c>
      <c r="T55" s="96"/>
      <c r="U55" s="96"/>
      <c r="V55" s="96"/>
      <c r="W55" s="96">
        <v>56171</v>
      </c>
      <c r="X55" s="96"/>
      <c r="Y55" s="96"/>
      <c r="Z55" s="96">
        <v>59149</v>
      </c>
      <c r="AA55" s="96"/>
      <c r="AB55" s="96"/>
      <c r="AC55" s="96">
        <v>62165</v>
      </c>
      <c r="AD55" s="96"/>
      <c r="AE55" s="96"/>
      <c r="AF55" s="96"/>
      <c r="AG55" s="96"/>
      <c r="AH55" s="6"/>
    </row>
    <row r="56" spans="1:34" ht="21.75" customHeight="1">
      <c r="A56"/>
      <c r="B56" s="146" t="s">
        <v>70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8"/>
      <c r="AH56"/>
    </row>
    <row r="57" spans="2:34" s="1" customFormat="1" ht="19.5" customHeight="1">
      <c r="B57" s="53" t="s">
        <v>101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1" t="s">
        <v>15</v>
      </c>
      <c r="O57" s="51"/>
      <c r="P57" s="136">
        <v>263</v>
      </c>
      <c r="Q57" s="136"/>
      <c r="R57" s="136"/>
      <c r="S57" s="136">
        <v>320</v>
      </c>
      <c r="T57" s="136"/>
      <c r="U57" s="136"/>
      <c r="V57" s="136"/>
      <c r="W57" s="136">
        <v>318</v>
      </c>
      <c r="X57" s="136"/>
      <c r="Y57" s="136"/>
      <c r="Z57" s="136">
        <v>318</v>
      </c>
      <c r="AA57" s="136"/>
      <c r="AB57" s="136"/>
      <c r="AC57" s="136">
        <v>318</v>
      </c>
      <c r="AD57" s="136"/>
      <c r="AE57" s="136"/>
      <c r="AF57" s="136"/>
      <c r="AG57" s="136"/>
      <c r="AH57" s="6"/>
    </row>
    <row r="58" spans="2:34" s="1" customFormat="1" ht="22.5" customHeight="1">
      <c r="B58" s="53" t="s">
        <v>52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1" t="s">
        <v>53</v>
      </c>
      <c r="O58" s="51"/>
      <c r="P58" s="96">
        <v>2095</v>
      </c>
      <c r="Q58" s="96"/>
      <c r="R58" s="96"/>
      <c r="S58" s="96">
        <v>2372.12</v>
      </c>
      <c r="T58" s="96"/>
      <c r="U58" s="96"/>
      <c r="V58" s="96"/>
      <c r="W58" s="96">
        <v>2656.29</v>
      </c>
      <c r="X58" s="96"/>
      <c r="Y58" s="96"/>
      <c r="Z58" s="96">
        <v>2852.07</v>
      </c>
      <c r="AA58" s="96"/>
      <c r="AB58" s="96"/>
      <c r="AC58" s="96">
        <v>3045.96</v>
      </c>
      <c r="AD58" s="96"/>
      <c r="AE58" s="96"/>
      <c r="AF58" s="96"/>
      <c r="AG58" s="96"/>
      <c r="AH58" s="6"/>
    </row>
    <row r="59" spans="2:34" s="1" customFormat="1" ht="1.5" customHeight="1" hidden="1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5"/>
      <c r="O59" s="205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6"/>
    </row>
    <row r="60" spans="2:34" s="1" customFormat="1" ht="11.2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9"/>
      <c r="O60" s="19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6"/>
    </row>
    <row r="61" spans="2:27" s="7" customFormat="1" ht="23.25" customHeight="1">
      <c r="B61" s="154" t="s">
        <v>17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</row>
    <row r="62" spans="1:34" ht="11.25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8"/>
      <c r="AE62" s="8"/>
      <c r="AF62" s="8" t="s">
        <v>18</v>
      </c>
      <c r="AG62"/>
      <c r="AH62"/>
    </row>
    <row r="63" spans="2:33" s="9" customFormat="1" ht="65.25" customHeight="1" thickBot="1">
      <c r="B63" s="155" t="s">
        <v>19</v>
      </c>
      <c r="C63" s="155"/>
      <c r="D63" s="156" t="s">
        <v>20</v>
      </c>
      <c r="E63" s="156"/>
      <c r="F63" s="24" t="s">
        <v>21</v>
      </c>
      <c r="G63" s="156" t="s">
        <v>22</v>
      </c>
      <c r="H63" s="156"/>
      <c r="I63" s="156"/>
      <c r="J63" s="156"/>
      <c r="K63" s="156"/>
      <c r="L63" s="156"/>
      <c r="M63" s="156" t="s">
        <v>23</v>
      </c>
      <c r="N63" s="156"/>
      <c r="O63" s="156"/>
      <c r="P63" s="156" t="s">
        <v>24</v>
      </c>
      <c r="Q63" s="156"/>
      <c r="R63" s="156"/>
      <c r="S63" s="156"/>
      <c r="T63" s="156" t="s">
        <v>25</v>
      </c>
      <c r="U63" s="156"/>
      <c r="V63" s="156"/>
      <c r="W63" s="156" t="s">
        <v>26</v>
      </c>
      <c r="X63" s="156"/>
      <c r="Y63" s="156"/>
      <c r="Z63" s="157" t="s">
        <v>27</v>
      </c>
      <c r="AA63" s="157"/>
      <c r="AB63" s="158"/>
      <c r="AC63" s="156" t="s">
        <v>28</v>
      </c>
      <c r="AD63" s="156"/>
      <c r="AE63" s="156"/>
      <c r="AF63" s="156"/>
      <c r="AG63" s="157"/>
    </row>
    <row r="64" spans="1:34" ht="11.25" customHeight="1" thickBot="1">
      <c r="A64"/>
      <c r="B64" s="159">
        <v>1</v>
      </c>
      <c r="C64" s="159"/>
      <c r="D64" s="160">
        <v>2</v>
      </c>
      <c r="E64" s="160"/>
      <c r="F64" s="38">
        <v>3</v>
      </c>
      <c r="G64" s="160">
        <v>4</v>
      </c>
      <c r="H64" s="160"/>
      <c r="I64" s="160"/>
      <c r="J64" s="160"/>
      <c r="K64" s="160"/>
      <c r="L64" s="160"/>
      <c r="M64" s="160">
        <v>5</v>
      </c>
      <c r="N64" s="160"/>
      <c r="O64" s="160"/>
      <c r="P64" s="160">
        <v>6</v>
      </c>
      <c r="Q64" s="160"/>
      <c r="R64" s="160"/>
      <c r="S64" s="160"/>
      <c r="T64" s="160">
        <v>7</v>
      </c>
      <c r="U64" s="160"/>
      <c r="V64" s="160"/>
      <c r="W64" s="160">
        <v>8</v>
      </c>
      <c r="X64" s="160"/>
      <c r="Y64" s="160"/>
      <c r="Z64" s="161">
        <v>9</v>
      </c>
      <c r="AA64" s="161"/>
      <c r="AB64" s="162"/>
      <c r="AC64" s="163">
        <v>10</v>
      </c>
      <c r="AD64" s="163"/>
      <c r="AE64" s="163"/>
      <c r="AF64" s="163"/>
      <c r="AG64" s="164"/>
      <c r="AH64"/>
    </row>
    <row r="65" spans="1:33" s="10" customFormat="1" ht="21.75" customHeight="1">
      <c r="A65" s="74"/>
      <c r="B65" s="194">
        <v>810160</v>
      </c>
      <c r="C65" s="195"/>
      <c r="D65" s="196">
        <v>160</v>
      </c>
      <c r="E65" s="196"/>
      <c r="F65" s="197">
        <v>111</v>
      </c>
      <c r="G65" s="199" t="s">
        <v>29</v>
      </c>
      <c r="H65" s="199"/>
      <c r="I65" s="199"/>
      <c r="J65" s="199"/>
      <c r="K65" s="199"/>
      <c r="L65" s="199"/>
      <c r="M65" s="198">
        <v>34777110</v>
      </c>
      <c r="N65" s="198"/>
      <c r="O65" s="198"/>
      <c r="P65" s="198">
        <v>48587400</v>
      </c>
      <c r="Q65" s="198"/>
      <c r="R65" s="198"/>
      <c r="S65" s="198"/>
      <c r="T65" s="198">
        <v>57331600</v>
      </c>
      <c r="U65" s="198"/>
      <c r="V65" s="198"/>
      <c r="W65" s="198">
        <f>59606400-631</f>
        <v>59605769</v>
      </c>
      <c r="X65" s="198"/>
      <c r="Y65" s="198"/>
      <c r="Z65" s="198">
        <f>62445100-664-572400</f>
        <v>61872036</v>
      </c>
      <c r="AA65" s="198"/>
      <c r="AB65" s="198"/>
      <c r="AC65" s="151">
        <v>1</v>
      </c>
      <c r="AD65" s="152"/>
      <c r="AE65" s="152"/>
      <c r="AF65" s="152"/>
      <c r="AG65" s="153"/>
    </row>
    <row r="66" spans="1:34" ht="26.25" customHeight="1">
      <c r="A66" s="74"/>
      <c r="B66" s="48"/>
      <c r="C66" s="49"/>
      <c r="D66" s="95"/>
      <c r="E66" s="49"/>
      <c r="F66" s="85"/>
      <c r="G66" s="90" t="s">
        <v>85</v>
      </c>
      <c r="H66" s="91"/>
      <c r="I66" s="91"/>
      <c r="J66" s="91"/>
      <c r="K66" s="91"/>
      <c r="L66" s="91"/>
      <c r="M66" s="87"/>
      <c r="N66" s="88"/>
      <c r="O66" s="89"/>
      <c r="P66" s="87"/>
      <c r="Q66" s="88"/>
      <c r="R66" s="88"/>
      <c r="S66" s="89"/>
      <c r="T66" s="87"/>
      <c r="U66" s="88"/>
      <c r="V66" s="89"/>
      <c r="W66" s="87"/>
      <c r="X66" s="88"/>
      <c r="Y66" s="89"/>
      <c r="Z66" s="87"/>
      <c r="AA66" s="88"/>
      <c r="AB66" s="89"/>
      <c r="AC66" s="92"/>
      <c r="AD66" s="93"/>
      <c r="AE66" s="93"/>
      <c r="AF66" s="93"/>
      <c r="AG66" s="94"/>
      <c r="AH66"/>
    </row>
    <row r="67" spans="1:33" s="10" customFormat="1" ht="21.75" customHeight="1">
      <c r="A67" s="74"/>
      <c r="B67" s="75">
        <v>810180</v>
      </c>
      <c r="C67" s="76"/>
      <c r="D67" s="149">
        <v>180</v>
      </c>
      <c r="E67" s="149"/>
      <c r="F67" s="150">
        <v>133</v>
      </c>
      <c r="G67" s="86" t="s">
        <v>29</v>
      </c>
      <c r="H67" s="86"/>
      <c r="I67" s="86"/>
      <c r="J67" s="86"/>
      <c r="K67" s="86"/>
      <c r="L67" s="86"/>
      <c r="M67" s="62">
        <v>0</v>
      </c>
      <c r="N67" s="62"/>
      <c r="O67" s="62"/>
      <c r="P67" s="62">
        <v>14892</v>
      </c>
      <c r="Q67" s="62"/>
      <c r="R67" s="62"/>
      <c r="S67" s="62"/>
      <c r="T67" s="62">
        <v>600</v>
      </c>
      <c r="U67" s="62"/>
      <c r="V67" s="62"/>
      <c r="W67" s="62">
        <v>631</v>
      </c>
      <c r="X67" s="62"/>
      <c r="Y67" s="62"/>
      <c r="Z67" s="62">
        <v>664</v>
      </c>
      <c r="AA67" s="62"/>
      <c r="AB67" s="62"/>
      <c r="AC67" s="66">
        <v>1</v>
      </c>
      <c r="AD67" s="66"/>
      <c r="AE67" s="66"/>
      <c r="AF67" s="66"/>
      <c r="AG67" s="67"/>
    </row>
    <row r="68" spans="1:34" ht="11.25" customHeight="1">
      <c r="A68" s="74"/>
      <c r="B68" s="48"/>
      <c r="C68" s="49"/>
      <c r="D68" s="95"/>
      <c r="E68" s="49"/>
      <c r="F68" s="85"/>
      <c r="G68" s="91" t="s">
        <v>30</v>
      </c>
      <c r="H68" s="91"/>
      <c r="I68" s="91"/>
      <c r="J68" s="91"/>
      <c r="K68" s="91"/>
      <c r="L68" s="91"/>
      <c r="M68" s="87"/>
      <c r="N68" s="88"/>
      <c r="O68" s="89"/>
      <c r="P68" s="87"/>
      <c r="Q68" s="88"/>
      <c r="R68" s="88"/>
      <c r="S68" s="89"/>
      <c r="T68" s="87"/>
      <c r="U68" s="88"/>
      <c r="V68" s="89"/>
      <c r="W68" s="87"/>
      <c r="X68" s="88"/>
      <c r="Y68" s="89"/>
      <c r="Z68" s="87"/>
      <c r="AA68" s="88"/>
      <c r="AB68" s="89"/>
      <c r="AC68" s="92"/>
      <c r="AD68" s="93"/>
      <c r="AE68" s="93"/>
      <c r="AF68" s="93"/>
      <c r="AG68" s="94"/>
      <c r="AH68"/>
    </row>
    <row r="69" spans="1:33" s="10" customFormat="1" ht="21.75" customHeight="1">
      <c r="A69" s="74"/>
      <c r="B69" s="75">
        <v>813031</v>
      </c>
      <c r="C69" s="76"/>
      <c r="D69" s="79">
        <v>3031</v>
      </c>
      <c r="E69" s="79"/>
      <c r="F69" s="81">
        <v>1030</v>
      </c>
      <c r="G69" s="86" t="s">
        <v>29</v>
      </c>
      <c r="H69" s="86"/>
      <c r="I69" s="86"/>
      <c r="J69" s="86"/>
      <c r="K69" s="86"/>
      <c r="L69" s="86"/>
      <c r="M69" s="62">
        <v>1271626</v>
      </c>
      <c r="N69" s="62"/>
      <c r="O69" s="62"/>
      <c r="P69" s="62">
        <v>1293105</v>
      </c>
      <c r="Q69" s="62"/>
      <c r="R69" s="62"/>
      <c r="S69" s="62"/>
      <c r="T69" s="62">
        <v>1395772</v>
      </c>
      <c r="U69" s="62"/>
      <c r="V69" s="62"/>
      <c r="W69" s="62">
        <v>1469748</v>
      </c>
      <c r="X69" s="62"/>
      <c r="Y69" s="62"/>
      <c r="Z69" s="62">
        <v>1544705</v>
      </c>
      <c r="AA69" s="62"/>
      <c r="AB69" s="62"/>
      <c r="AC69" s="66">
        <v>2</v>
      </c>
      <c r="AD69" s="66"/>
      <c r="AE69" s="66"/>
      <c r="AF69" s="66"/>
      <c r="AG69" s="67"/>
    </row>
    <row r="70" spans="1:34" ht="32.25" customHeight="1">
      <c r="A70" s="74"/>
      <c r="B70" s="48"/>
      <c r="C70" s="49"/>
      <c r="D70" s="95"/>
      <c r="E70" s="49"/>
      <c r="F70" s="85"/>
      <c r="G70" s="90" t="s">
        <v>98</v>
      </c>
      <c r="H70" s="91"/>
      <c r="I70" s="91"/>
      <c r="J70" s="91"/>
      <c r="K70" s="91"/>
      <c r="L70" s="91"/>
      <c r="M70" s="87"/>
      <c r="N70" s="88"/>
      <c r="O70" s="89"/>
      <c r="P70" s="87"/>
      <c r="Q70" s="88"/>
      <c r="R70" s="88"/>
      <c r="S70" s="89"/>
      <c r="T70" s="87"/>
      <c r="U70" s="88"/>
      <c r="V70" s="89"/>
      <c r="W70" s="87"/>
      <c r="X70" s="88"/>
      <c r="Y70" s="89"/>
      <c r="Z70" s="87"/>
      <c r="AA70" s="88"/>
      <c r="AB70" s="89"/>
      <c r="AC70" s="92"/>
      <c r="AD70" s="93"/>
      <c r="AE70" s="93"/>
      <c r="AF70" s="93"/>
      <c r="AG70" s="94"/>
      <c r="AH70"/>
    </row>
    <row r="71" spans="1:33" s="10" customFormat="1" ht="21.75" customHeight="1">
      <c r="A71" s="74"/>
      <c r="B71" s="75">
        <v>813032</v>
      </c>
      <c r="C71" s="76"/>
      <c r="D71" s="79">
        <v>3032</v>
      </c>
      <c r="E71" s="79"/>
      <c r="F71" s="81">
        <v>1070</v>
      </c>
      <c r="G71" s="86" t="s">
        <v>29</v>
      </c>
      <c r="H71" s="86"/>
      <c r="I71" s="86"/>
      <c r="J71" s="86"/>
      <c r="K71" s="86"/>
      <c r="L71" s="86"/>
      <c r="M71" s="62">
        <v>3377285</v>
      </c>
      <c r="N71" s="62"/>
      <c r="O71" s="62"/>
      <c r="P71" s="62">
        <v>2450325</v>
      </c>
      <c r="Q71" s="62"/>
      <c r="R71" s="62"/>
      <c r="S71" s="62"/>
      <c r="T71" s="62">
        <v>2633760</v>
      </c>
      <c r="U71" s="62"/>
      <c r="V71" s="62"/>
      <c r="W71" s="62">
        <v>2773349</v>
      </c>
      <c r="X71" s="62"/>
      <c r="Y71" s="62"/>
      <c r="Z71" s="62">
        <v>2914790</v>
      </c>
      <c r="AA71" s="62"/>
      <c r="AB71" s="62"/>
      <c r="AC71" s="66">
        <v>2</v>
      </c>
      <c r="AD71" s="66"/>
      <c r="AE71" s="66"/>
      <c r="AF71" s="66"/>
      <c r="AG71" s="67"/>
    </row>
    <row r="72" spans="1:34" ht="18.75" customHeight="1">
      <c r="A72" s="74"/>
      <c r="B72" s="48"/>
      <c r="C72" s="49"/>
      <c r="D72" s="95"/>
      <c r="E72" s="49"/>
      <c r="F72" s="85"/>
      <c r="G72" s="90" t="s">
        <v>81</v>
      </c>
      <c r="H72" s="91"/>
      <c r="I72" s="91"/>
      <c r="J72" s="91"/>
      <c r="K72" s="91"/>
      <c r="L72" s="91"/>
      <c r="M72" s="87"/>
      <c r="N72" s="88"/>
      <c r="O72" s="89"/>
      <c r="P72" s="87"/>
      <c r="Q72" s="88"/>
      <c r="R72" s="88"/>
      <c r="S72" s="89"/>
      <c r="T72" s="87"/>
      <c r="U72" s="88"/>
      <c r="V72" s="89"/>
      <c r="W72" s="87"/>
      <c r="X72" s="88"/>
      <c r="Y72" s="89"/>
      <c r="Z72" s="87"/>
      <c r="AA72" s="88"/>
      <c r="AB72" s="89"/>
      <c r="AC72" s="92"/>
      <c r="AD72" s="93"/>
      <c r="AE72" s="93"/>
      <c r="AF72" s="93"/>
      <c r="AG72" s="94"/>
      <c r="AH72"/>
    </row>
    <row r="73" spans="1:33" s="10" customFormat="1" ht="21.75" customHeight="1">
      <c r="A73" s="74"/>
      <c r="B73" s="75">
        <v>813033</v>
      </c>
      <c r="C73" s="76"/>
      <c r="D73" s="79">
        <v>3033</v>
      </c>
      <c r="E73" s="79"/>
      <c r="F73" s="81">
        <v>1070</v>
      </c>
      <c r="G73" s="86" t="s">
        <v>29</v>
      </c>
      <c r="H73" s="86"/>
      <c r="I73" s="86"/>
      <c r="J73" s="86"/>
      <c r="K73" s="86"/>
      <c r="L73" s="86"/>
      <c r="M73" s="62">
        <v>5561693</v>
      </c>
      <c r="N73" s="62"/>
      <c r="O73" s="62"/>
      <c r="P73" s="62">
        <v>9230800</v>
      </c>
      <c r="Q73" s="62"/>
      <c r="R73" s="62"/>
      <c r="S73" s="62"/>
      <c r="T73" s="62">
        <v>32774626</v>
      </c>
      <c r="U73" s="62"/>
      <c r="V73" s="62"/>
      <c r="W73" s="62">
        <v>34511680</v>
      </c>
      <c r="X73" s="62"/>
      <c r="Y73" s="62"/>
      <c r="Z73" s="62">
        <v>36271777</v>
      </c>
      <c r="AA73" s="62"/>
      <c r="AB73" s="62"/>
      <c r="AC73" s="66">
        <v>2</v>
      </c>
      <c r="AD73" s="66"/>
      <c r="AE73" s="66"/>
      <c r="AF73" s="66"/>
      <c r="AG73" s="67"/>
    </row>
    <row r="74" spans="1:34" ht="29.25" customHeight="1">
      <c r="A74" s="74"/>
      <c r="B74" s="48"/>
      <c r="C74" s="49"/>
      <c r="D74" s="95"/>
      <c r="E74" s="49"/>
      <c r="F74" s="85"/>
      <c r="G74" s="91" t="s">
        <v>31</v>
      </c>
      <c r="H74" s="91"/>
      <c r="I74" s="91"/>
      <c r="J74" s="91"/>
      <c r="K74" s="91"/>
      <c r="L74" s="91"/>
      <c r="M74" s="87"/>
      <c r="N74" s="88"/>
      <c r="O74" s="89"/>
      <c r="P74" s="87"/>
      <c r="Q74" s="88"/>
      <c r="R74" s="88"/>
      <c r="S74" s="89"/>
      <c r="T74" s="87"/>
      <c r="U74" s="88"/>
      <c r="V74" s="89"/>
      <c r="W74" s="87"/>
      <c r="X74" s="88"/>
      <c r="Y74" s="89"/>
      <c r="Z74" s="87"/>
      <c r="AA74" s="88"/>
      <c r="AB74" s="89"/>
      <c r="AC74" s="92"/>
      <c r="AD74" s="93"/>
      <c r="AE74" s="93"/>
      <c r="AF74" s="93"/>
      <c r="AG74" s="94"/>
      <c r="AH74"/>
    </row>
    <row r="75" spans="1:33" s="10" customFormat="1" ht="21.75" customHeight="1">
      <c r="A75" s="74"/>
      <c r="B75" s="75">
        <v>813034</v>
      </c>
      <c r="C75" s="76"/>
      <c r="D75" s="79">
        <v>3034</v>
      </c>
      <c r="E75" s="79"/>
      <c r="F75" s="81">
        <v>1070</v>
      </c>
      <c r="G75" s="86" t="s">
        <v>29</v>
      </c>
      <c r="H75" s="86"/>
      <c r="I75" s="86"/>
      <c r="J75" s="86"/>
      <c r="K75" s="86"/>
      <c r="L75" s="86"/>
      <c r="M75" s="62">
        <v>1414008</v>
      </c>
      <c r="N75" s="62"/>
      <c r="O75" s="62"/>
      <c r="P75" s="62">
        <v>1500000</v>
      </c>
      <c r="Q75" s="62"/>
      <c r="R75" s="62"/>
      <c r="S75" s="62"/>
      <c r="T75" s="62">
        <v>1600000</v>
      </c>
      <c r="U75" s="62"/>
      <c r="V75" s="62"/>
      <c r="W75" s="62">
        <v>1684800</v>
      </c>
      <c r="X75" s="62"/>
      <c r="Y75" s="62"/>
      <c r="Z75" s="62">
        <v>1770725</v>
      </c>
      <c r="AA75" s="62"/>
      <c r="AB75" s="62"/>
      <c r="AC75" s="66">
        <v>2</v>
      </c>
      <c r="AD75" s="66"/>
      <c r="AE75" s="66"/>
      <c r="AF75" s="66"/>
      <c r="AG75" s="67"/>
    </row>
    <row r="76" spans="1:34" ht="27" customHeight="1">
      <c r="A76" s="74"/>
      <c r="B76" s="48"/>
      <c r="C76" s="49"/>
      <c r="D76" s="95"/>
      <c r="E76" s="49"/>
      <c r="F76" s="85"/>
      <c r="G76" s="90" t="s">
        <v>71</v>
      </c>
      <c r="H76" s="91"/>
      <c r="I76" s="91"/>
      <c r="J76" s="91"/>
      <c r="K76" s="91"/>
      <c r="L76" s="91"/>
      <c r="M76" s="87"/>
      <c r="N76" s="88"/>
      <c r="O76" s="89"/>
      <c r="P76" s="87"/>
      <c r="Q76" s="88"/>
      <c r="R76" s="88"/>
      <c r="S76" s="89"/>
      <c r="T76" s="87"/>
      <c r="U76" s="88"/>
      <c r="V76" s="89"/>
      <c r="W76" s="87"/>
      <c r="X76" s="88"/>
      <c r="Y76" s="89"/>
      <c r="Z76" s="87"/>
      <c r="AA76" s="88"/>
      <c r="AB76" s="89"/>
      <c r="AC76" s="92"/>
      <c r="AD76" s="93"/>
      <c r="AE76" s="93"/>
      <c r="AF76" s="93"/>
      <c r="AG76" s="94"/>
      <c r="AH76"/>
    </row>
    <row r="77" spans="1:33" s="10" customFormat="1" ht="21.75" customHeight="1">
      <c r="A77" s="74"/>
      <c r="B77" s="75">
        <v>813035</v>
      </c>
      <c r="C77" s="76"/>
      <c r="D77" s="79">
        <v>3035</v>
      </c>
      <c r="E77" s="79"/>
      <c r="F77" s="81">
        <v>1070</v>
      </c>
      <c r="G77" s="86" t="s">
        <v>29</v>
      </c>
      <c r="H77" s="86"/>
      <c r="I77" s="86"/>
      <c r="J77" s="86"/>
      <c r="K77" s="86"/>
      <c r="L77" s="86"/>
      <c r="M77" s="62">
        <v>1244130</v>
      </c>
      <c r="N77" s="62"/>
      <c r="O77" s="62"/>
      <c r="P77" s="62">
        <v>1297600</v>
      </c>
      <c r="Q77" s="62"/>
      <c r="R77" s="62"/>
      <c r="S77" s="62"/>
      <c r="T77" s="62">
        <v>1500000</v>
      </c>
      <c r="U77" s="62"/>
      <c r="V77" s="62"/>
      <c r="W77" s="62">
        <v>1579500</v>
      </c>
      <c r="X77" s="62"/>
      <c r="Y77" s="62"/>
      <c r="Z77" s="62">
        <v>1660055</v>
      </c>
      <c r="AA77" s="62"/>
      <c r="AB77" s="62"/>
      <c r="AC77" s="66">
        <v>2</v>
      </c>
      <c r="AD77" s="66"/>
      <c r="AE77" s="66"/>
      <c r="AF77" s="66"/>
      <c r="AG77" s="67"/>
    </row>
    <row r="78" spans="1:34" ht="32.25" customHeight="1">
      <c r="A78" s="74"/>
      <c r="B78" s="48"/>
      <c r="C78" s="49"/>
      <c r="D78" s="95"/>
      <c r="E78" s="49"/>
      <c r="F78" s="85"/>
      <c r="G78" s="91" t="s">
        <v>32</v>
      </c>
      <c r="H78" s="91"/>
      <c r="I78" s="91"/>
      <c r="J78" s="91"/>
      <c r="K78" s="91"/>
      <c r="L78" s="91"/>
      <c r="M78" s="87"/>
      <c r="N78" s="88"/>
      <c r="O78" s="89"/>
      <c r="P78" s="87"/>
      <c r="Q78" s="88"/>
      <c r="R78" s="88"/>
      <c r="S78" s="89"/>
      <c r="T78" s="87"/>
      <c r="U78" s="88"/>
      <c r="V78" s="89"/>
      <c r="W78" s="87"/>
      <c r="X78" s="88"/>
      <c r="Y78" s="89"/>
      <c r="Z78" s="87"/>
      <c r="AA78" s="88"/>
      <c r="AB78" s="89"/>
      <c r="AC78" s="92"/>
      <c r="AD78" s="93"/>
      <c r="AE78" s="93"/>
      <c r="AF78" s="93"/>
      <c r="AG78" s="94"/>
      <c r="AH78"/>
    </row>
    <row r="79" spans="1:33" s="10" customFormat="1" ht="21.75" customHeight="1">
      <c r="A79" s="74"/>
      <c r="B79" s="75">
        <v>813036</v>
      </c>
      <c r="C79" s="76"/>
      <c r="D79" s="79">
        <v>3036</v>
      </c>
      <c r="E79" s="79"/>
      <c r="F79" s="81">
        <v>1070</v>
      </c>
      <c r="G79" s="86" t="s">
        <v>29</v>
      </c>
      <c r="H79" s="86"/>
      <c r="I79" s="86"/>
      <c r="J79" s="86"/>
      <c r="K79" s="86"/>
      <c r="L79" s="86"/>
      <c r="M79" s="62">
        <v>83093632</v>
      </c>
      <c r="N79" s="62"/>
      <c r="O79" s="62"/>
      <c r="P79" s="62">
        <v>85497748</v>
      </c>
      <c r="Q79" s="62"/>
      <c r="R79" s="62"/>
      <c r="S79" s="62"/>
      <c r="T79" s="62">
        <v>144146000</v>
      </c>
      <c r="U79" s="62"/>
      <c r="V79" s="62"/>
      <c r="W79" s="62">
        <v>151785738</v>
      </c>
      <c r="X79" s="62"/>
      <c r="Y79" s="62"/>
      <c r="Z79" s="62">
        <v>159526811</v>
      </c>
      <c r="AA79" s="62"/>
      <c r="AB79" s="62"/>
      <c r="AC79" s="66">
        <v>2</v>
      </c>
      <c r="AD79" s="66"/>
      <c r="AE79" s="66"/>
      <c r="AF79" s="66"/>
      <c r="AG79" s="67"/>
    </row>
    <row r="80" spans="1:34" ht="32.25" customHeight="1">
      <c r="A80" s="74"/>
      <c r="B80" s="48"/>
      <c r="C80" s="49"/>
      <c r="D80" s="95"/>
      <c r="E80" s="49"/>
      <c r="F80" s="85"/>
      <c r="G80" s="90" t="s">
        <v>72</v>
      </c>
      <c r="H80" s="91"/>
      <c r="I80" s="91"/>
      <c r="J80" s="91"/>
      <c r="K80" s="91"/>
      <c r="L80" s="91"/>
      <c r="M80" s="87"/>
      <c r="N80" s="88"/>
      <c r="O80" s="89"/>
      <c r="P80" s="87"/>
      <c r="Q80" s="88"/>
      <c r="R80" s="88"/>
      <c r="S80" s="89"/>
      <c r="T80" s="87"/>
      <c r="U80" s="88"/>
      <c r="V80" s="89"/>
      <c r="W80" s="87"/>
      <c r="X80" s="88"/>
      <c r="Y80" s="89"/>
      <c r="Z80" s="87"/>
      <c r="AA80" s="88"/>
      <c r="AB80" s="89"/>
      <c r="AC80" s="92"/>
      <c r="AD80" s="93"/>
      <c r="AE80" s="93"/>
      <c r="AF80" s="93"/>
      <c r="AG80" s="94"/>
      <c r="AH80"/>
    </row>
    <row r="81" spans="1:33" s="10" customFormat="1" ht="21.75" customHeight="1">
      <c r="A81" s="74"/>
      <c r="B81" s="75">
        <v>813050</v>
      </c>
      <c r="C81" s="76"/>
      <c r="D81" s="79">
        <v>3050</v>
      </c>
      <c r="E81" s="79"/>
      <c r="F81" s="81">
        <v>1070</v>
      </c>
      <c r="G81" s="86" t="s">
        <v>29</v>
      </c>
      <c r="H81" s="86"/>
      <c r="I81" s="86"/>
      <c r="J81" s="86"/>
      <c r="K81" s="86"/>
      <c r="L81" s="86"/>
      <c r="M81" s="62">
        <v>713682</v>
      </c>
      <c r="N81" s="62"/>
      <c r="O81" s="62"/>
      <c r="P81" s="62">
        <v>779200</v>
      </c>
      <c r="Q81" s="62"/>
      <c r="R81" s="62"/>
      <c r="S81" s="62"/>
      <c r="T81" s="62">
        <v>856700</v>
      </c>
      <c r="U81" s="62"/>
      <c r="V81" s="62"/>
      <c r="W81" s="62">
        <v>902105</v>
      </c>
      <c r="X81" s="62"/>
      <c r="Y81" s="62"/>
      <c r="Z81" s="62">
        <v>948112</v>
      </c>
      <c r="AA81" s="62"/>
      <c r="AB81" s="62"/>
      <c r="AC81" s="66">
        <v>2</v>
      </c>
      <c r="AD81" s="66"/>
      <c r="AE81" s="66"/>
      <c r="AF81" s="66"/>
      <c r="AG81" s="67"/>
    </row>
    <row r="82" spans="1:34" ht="32.25" customHeight="1">
      <c r="A82" s="74"/>
      <c r="B82" s="48"/>
      <c r="C82" s="49"/>
      <c r="D82" s="95"/>
      <c r="E82" s="49"/>
      <c r="F82" s="85"/>
      <c r="G82" s="91" t="s">
        <v>33</v>
      </c>
      <c r="H82" s="91"/>
      <c r="I82" s="91"/>
      <c r="J82" s="91"/>
      <c r="K82" s="91"/>
      <c r="L82" s="91"/>
      <c r="M82" s="87"/>
      <c r="N82" s="88"/>
      <c r="O82" s="89"/>
      <c r="P82" s="87"/>
      <c r="Q82" s="88"/>
      <c r="R82" s="88"/>
      <c r="S82" s="89"/>
      <c r="T82" s="87"/>
      <c r="U82" s="88"/>
      <c r="V82" s="89"/>
      <c r="W82" s="87"/>
      <c r="X82" s="88"/>
      <c r="Y82" s="89"/>
      <c r="Z82" s="87"/>
      <c r="AA82" s="88"/>
      <c r="AB82" s="89"/>
      <c r="AC82" s="92"/>
      <c r="AD82" s="93"/>
      <c r="AE82" s="93"/>
      <c r="AF82" s="93"/>
      <c r="AG82" s="94"/>
      <c r="AH82"/>
    </row>
    <row r="83" spans="1:33" s="10" customFormat="1" ht="21.75" customHeight="1">
      <c r="A83" s="74"/>
      <c r="B83" s="75">
        <v>813090</v>
      </c>
      <c r="C83" s="76"/>
      <c r="D83" s="79">
        <v>3090</v>
      </c>
      <c r="E83" s="79"/>
      <c r="F83" s="81">
        <v>1030</v>
      </c>
      <c r="G83" s="86" t="s">
        <v>29</v>
      </c>
      <c r="H83" s="86"/>
      <c r="I83" s="86"/>
      <c r="J83" s="86"/>
      <c r="K83" s="86"/>
      <c r="L83" s="86"/>
      <c r="M83" s="62">
        <v>233817</v>
      </c>
      <c r="N83" s="62"/>
      <c r="O83" s="62"/>
      <c r="P83" s="62">
        <v>462488</v>
      </c>
      <c r="Q83" s="62"/>
      <c r="R83" s="62"/>
      <c r="S83" s="62"/>
      <c r="T83" s="62">
        <v>461960</v>
      </c>
      <c r="U83" s="62"/>
      <c r="V83" s="62"/>
      <c r="W83" s="62">
        <v>498858</v>
      </c>
      <c r="X83" s="62"/>
      <c r="Y83" s="62"/>
      <c r="Z83" s="62">
        <v>537210</v>
      </c>
      <c r="AA83" s="62"/>
      <c r="AB83" s="62"/>
      <c r="AC83" s="66">
        <v>2</v>
      </c>
      <c r="AD83" s="66"/>
      <c r="AE83" s="66"/>
      <c r="AF83" s="66"/>
      <c r="AG83" s="67"/>
    </row>
    <row r="84" spans="1:34" ht="21.75" customHeight="1">
      <c r="A84" s="74"/>
      <c r="B84" s="48"/>
      <c r="C84" s="49"/>
      <c r="D84" s="95"/>
      <c r="E84" s="49"/>
      <c r="F84" s="85"/>
      <c r="G84" s="91" t="s">
        <v>34</v>
      </c>
      <c r="H84" s="91"/>
      <c r="I84" s="91"/>
      <c r="J84" s="91"/>
      <c r="K84" s="91"/>
      <c r="L84" s="91"/>
      <c r="M84" s="87"/>
      <c r="N84" s="88"/>
      <c r="O84" s="89"/>
      <c r="P84" s="87"/>
      <c r="Q84" s="88"/>
      <c r="R84" s="88"/>
      <c r="S84" s="89"/>
      <c r="T84" s="87"/>
      <c r="U84" s="88"/>
      <c r="V84" s="89"/>
      <c r="W84" s="87"/>
      <c r="X84" s="88"/>
      <c r="Y84" s="89"/>
      <c r="Z84" s="87"/>
      <c r="AA84" s="88"/>
      <c r="AB84" s="89"/>
      <c r="AC84" s="92"/>
      <c r="AD84" s="93"/>
      <c r="AE84" s="93"/>
      <c r="AF84" s="93"/>
      <c r="AG84" s="94"/>
      <c r="AH84"/>
    </row>
    <row r="85" spans="1:33" s="10" customFormat="1" ht="21.75" customHeight="1">
      <c r="A85" s="74"/>
      <c r="B85" s="75">
        <v>813104</v>
      </c>
      <c r="C85" s="76"/>
      <c r="D85" s="79">
        <v>3104</v>
      </c>
      <c r="E85" s="79"/>
      <c r="F85" s="81">
        <v>1020</v>
      </c>
      <c r="G85" s="86" t="s">
        <v>29</v>
      </c>
      <c r="H85" s="86"/>
      <c r="I85" s="86"/>
      <c r="J85" s="86"/>
      <c r="K85" s="86"/>
      <c r="L85" s="86"/>
      <c r="M85" s="62">
        <v>23121901</v>
      </c>
      <c r="N85" s="62"/>
      <c r="O85" s="62"/>
      <c r="P85" s="62">
        <v>26565700</v>
      </c>
      <c r="Q85" s="62"/>
      <c r="R85" s="62"/>
      <c r="S85" s="62"/>
      <c r="T85" s="62">
        <v>31670200</v>
      </c>
      <c r="U85" s="62"/>
      <c r="V85" s="62"/>
      <c r="W85" s="62">
        <v>34099654</v>
      </c>
      <c r="X85" s="62"/>
      <c r="Y85" s="62"/>
      <c r="Z85" s="62">
        <v>36615665</v>
      </c>
      <c r="AA85" s="62"/>
      <c r="AB85" s="62"/>
      <c r="AC85" s="66">
        <v>3</v>
      </c>
      <c r="AD85" s="66"/>
      <c r="AE85" s="66"/>
      <c r="AF85" s="66"/>
      <c r="AG85" s="67"/>
    </row>
    <row r="86" spans="1:34" ht="39.75" customHeight="1">
      <c r="A86" s="74"/>
      <c r="B86" s="48"/>
      <c r="C86" s="49"/>
      <c r="D86" s="95"/>
      <c r="E86" s="49"/>
      <c r="F86" s="85"/>
      <c r="G86" s="90" t="s">
        <v>73</v>
      </c>
      <c r="H86" s="91"/>
      <c r="I86" s="91"/>
      <c r="J86" s="91"/>
      <c r="K86" s="91"/>
      <c r="L86" s="91"/>
      <c r="M86" s="87"/>
      <c r="N86" s="88"/>
      <c r="O86" s="89"/>
      <c r="P86" s="87"/>
      <c r="Q86" s="88"/>
      <c r="R86" s="88"/>
      <c r="S86" s="89"/>
      <c r="T86" s="87"/>
      <c r="U86" s="88"/>
      <c r="V86" s="89"/>
      <c r="W86" s="87"/>
      <c r="X86" s="88"/>
      <c r="Y86" s="89"/>
      <c r="Z86" s="87"/>
      <c r="AA86" s="88"/>
      <c r="AB86" s="89"/>
      <c r="AC86" s="92"/>
      <c r="AD86" s="93"/>
      <c r="AE86" s="93"/>
      <c r="AF86" s="93"/>
      <c r="AG86" s="94"/>
      <c r="AH86"/>
    </row>
    <row r="87" spans="1:33" s="10" customFormat="1" ht="21.75" customHeight="1">
      <c r="A87" s="74"/>
      <c r="B87" s="75">
        <v>813104</v>
      </c>
      <c r="C87" s="76"/>
      <c r="D87" s="79">
        <v>3104</v>
      </c>
      <c r="E87" s="79"/>
      <c r="F87" s="81">
        <v>1020</v>
      </c>
      <c r="G87" s="86" t="s">
        <v>29</v>
      </c>
      <c r="H87" s="86"/>
      <c r="I87" s="86"/>
      <c r="J87" s="86"/>
      <c r="K87" s="86"/>
      <c r="L87" s="86"/>
      <c r="M87" s="62">
        <v>0</v>
      </c>
      <c r="N87" s="62"/>
      <c r="O87" s="62"/>
      <c r="P87" s="62">
        <v>0</v>
      </c>
      <c r="Q87" s="62"/>
      <c r="R87" s="62"/>
      <c r="S87" s="62"/>
      <c r="T87" s="62">
        <v>234000</v>
      </c>
      <c r="U87" s="62"/>
      <c r="V87" s="62"/>
      <c r="W87" s="62">
        <v>0</v>
      </c>
      <c r="X87" s="62"/>
      <c r="Y87" s="62"/>
      <c r="Z87" s="62">
        <v>0</v>
      </c>
      <c r="AA87" s="62"/>
      <c r="AB87" s="62"/>
      <c r="AC87" s="66">
        <v>3</v>
      </c>
      <c r="AD87" s="66"/>
      <c r="AE87" s="66"/>
      <c r="AF87" s="66"/>
      <c r="AG87" s="67"/>
    </row>
    <row r="88" spans="1:34" ht="40.5" customHeight="1">
      <c r="A88" s="74"/>
      <c r="B88" s="48"/>
      <c r="C88" s="49"/>
      <c r="D88" s="95"/>
      <c r="E88" s="49"/>
      <c r="F88" s="85"/>
      <c r="G88" s="90" t="s">
        <v>75</v>
      </c>
      <c r="H88" s="91"/>
      <c r="I88" s="91"/>
      <c r="J88" s="91"/>
      <c r="K88" s="91"/>
      <c r="L88" s="91"/>
      <c r="M88" s="87"/>
      <c r="N88" s="88"/>
      <c r="O88" s="89"/>
      <c r="P88" s="87"/>
      <c r="Q88" s="88"/>
      <c r="R88" s="88"/>
      <c r="S88" s="89"/>
      <c r="T88" s="87"/>
      <c r="U88" s="88"/>
      <c r="V88" s="89"/>
      <c r="W88" s="87"/>
      <c r="X88" s="88"/>
      <c r="Y88" s="89"/>
      <c r="Z88" s="87"/>
      <c r="AA88" s="88"/>
      <c r="AB88" s="89"/>
      <c r="AC88" s="92"/>
      <c r="AD88" s="93"/>
      <c r="AE88" s="93"/>
      <c r="AF88" s="93"/>
      <c r="AG88" s="94"/>
      <c r="AH88"/>
    </row>
    <row r="89" spans="1:33" s="22" customFormat="1" ht="29.25" customHeight="1">
      <c r="A89" s="173"/>
      <c r="B89" s="75">
        <v>813105</v>
      </c>
      <c r="C89" s="76"/>
      <c r="D89" s="79">
        <v>3105</v>
      </c>
      <c r="E89" s="79"/>
      <c r="F89" s="81">
        <v>1010</v>
      </c>
      <c r="G89" s="86" t="s">
        <v>29</v>
      </c>
      <c r="H89" s="86"/>
      <c r="I89" s="86"/>
      <c r="J89" s="86"/>
      <c r="K89" s="86"/>
      <c r="L89" s="86"/>
      <c r="M89" s="62">
        <v>3330950</v>
      </c>
      <c r="N89" s="62"/>
      <c r="O89" s="62"/>
      <c r="P89" s="62">
        <v>3804758</v>
      </c>
      <c r="Q89" s="62"/>
      <c r="R89" s="62"/>
      <c r="S89" s="62"/>
      <c r="T89" s="62">
        <v>6162348</v>
      </c>
      <c r="U89" s="62"/>
      <c r="V89" s="62"/>
      <c r="W89" s="62">
        <v>6488900</v>
      </c>
      <c r="X89" s="62"/>
      <c r="Y89" s="62"/>
      <c r="Z89" s="62">
        <v>7170903</v>
      </c>
      <c r="AA89" s="62"/>
      <c r="AB89" s="62"/>
      <c r="AC89" s="66">
        <v>3</v>
      </c>
      <c r="AD89" s="66"/>
      <c r="AE89" s="66"/>
      <c r="AF89" s="66"/>
      <c r="AG89" s="67"/>
    </row>
    <row r="90" spans="1:33" s="23" customFormat="1" ht="24.75" customHeight="1">
      <c r="A90" s="173"/>
      <c r="B90" s="48"/>
      <c r="C90" s="49"/>
      <c r="D90" s="95"/>
      <c r="E90" s="49"/>
      <c r="F90" s="85"/>
      <c r="G90" s="90" t="s">
        <v>74</v>
      </c>
      <c r="H90" s="91"/>
      <c r="I90" s="91"/>
      <c r="J90" s="91"/>
      <c r="K90" s="91"/>
      <c r="L90" s="91"/>
      <c r="M90" s="87"/>
      <c r="N90" s="88"/>
      <c r="O90" s="89"/>
      <c r="P90" s="87"/>
      <c r="Q90" s="88"/>
      <c r="R90" s="88"/>
      <c r="S90" s="89"/>
      <c r="T90" s="87"/>
      <c r="U90" s="88"/>
      <c r="V90" s="89"/>
      <c r="W90" s="87"/>
      <c r="X90" s="88"/>
      <c r="Y90" s="89"/>
      <c r="Z90" s="87"/>
      <c r="AA90" s="88"/>
      <c r="AB90" s="89"/>
      <c r="AC90" s="92"/>
      <c r="AD90" s="93"/>
      <c r="AE90" s="93"/>
      <c r="AF90" s="93"/>
      <c r="AG90" s="94"/>
    </row>
    <row r="91" spans="1:33" s="22" customFormat="1" ht="29.25" customHeight="1">
      <c r="A91" s="173"/>
      <c r="B91" s="75">
        <v>813105</v>
      </c>
      <c r="C91" s="76"/>
      <c r="D91" s="79">
        <v>3105</v>
      </c>
      <c r="E91" s="79"/>
      <c r="F91" s="81">
        <v>1010</v>
      </c>
      <c r="G91" s="86" t="s">
        <v>29</v>
      </c>
      <c r="H91" s="86"/>
      <c r="I91" s="86"/>
      <c r="J91" s="86"/>
      <c r="K91" s="86"/>
      <c r="L91" s="86"/>
      <c r="M91" s="62">
        <v>0</v>
      </c>
      <c r="N91" s="62"/>
      <c r="O91" s="62"/>
      <c r="P91" s="62">
        <v>0</v>
      </c>
      <c r="Q91" s="62"/>
      <c r="R91" s="62"/>
      <c r="S91" s="62"/>
      <c r="T91" s="62">
        <v>290500</v>
      </c>
      <c r="U91" s="62"/>
      <c r="V91" s="62"/>
      <c r="W91" s="62">
        <v>0</v>
      </c>
      <c r="X91" s="62"/>
      <c r="Y91" s="62"/>
      <c r="Z91" s="62">
        <v>0</v>
      </c>
      <c r="AA91" s="62"/>
      <c r="AB91" s="62"/>
      <c r="AC91" s="66">
        <v>3</v>
      </c>
      <c r="AD91" s="66"/>
      <c r="AE91" s="66"/>
      <c r="AF91" s="66"/>
      <c r="AG91" s="67"/>
    </row>
    <row r="92" spans="1:33" s="23" customFormat="1" ht="26.25" customHeight="1">
      <c r="A92" s="173"/>
      <c r="B92" s="48"/>
      <c r="C92" s="49"/>
      <c r="D92" s="95"/>
      <c r="E92" s="49"/>
      <c r="F92" s="85"/>
      <c r="G92" s="90" t="s">
        <v>76</v>
      </c>
      <c r="H92" s="91"/>
      <c r="I92" s="91"/>
      <c r="J92" s="91"/>
      <c r="K92" s="91"/>
      <c r="L92" s="91"/>
      <c r="M92" s="87"/>
      <c r="N92" s="88"/>
      <c r="O92" s="89"/>
      <c r="P92" s="87"/>
      <c r="Q92" s="88"/>
      <c r="R92" s="88"/>
      <c r="S92" s="89"/>
      <c r="T92" s="87"/>
      <c r="U92" s="88"/>
      <c r="V92" s="89"/>
      <c r="W92" s="87"/>
      <c r="X92" s="88"/>
      <c r="Y92" s="89"/>
      <c r="Z92" s="87"/>
      <c r="AA92" s="88"/>
      <c r="AB92" s="89"/>
      <c r="AC92" s="92"/>
      <c r="AD92" s="93"/>
      <c r="AE92" s="93"/>
      <c r="AF92" s="93"/>
      <c r="AG92" s="94"/>
    </row>
    <row r="93" spans="1:33" s="10" customFormat="1" ht="21.75" customHeight="1">
      <c r="A93" s="74"/>
      <c r="B93" s="75">
        <v>813123</v>
      </c>
      <c r="C93" s="76"/>
      <c r="D93" s="79">
        <v>3123</v>
      </c>
      <c r="E93" s="79"/>
      <c r="F93" s="81">
        <v>1010</v>
      </c>
      <c r="G93" s="86" t="s">
        <v>29</v>
      </c>
      <c r="H93" s="86"/>
      <c r="I93" s="86"/>
      <c r="J93" s="86"/>
      <c r="K93" s="86"/>
      <c r="L93" s="86"/>
      <c r="M93" s="62">
        <v>285430</v>
      </c>
      <c r="N93" s="62"/>
      <c r="O93" s="62"/>
      <c r="P93" s="62">
        <v>311349</v>
      </c>
      <c r="Q93" s="62"/>
      <c r="R93" s="62"/>
      <c r="S93" s="62"/>
      <c r="T93" s="62">
        <v>393200</v>
      </c>
      <c r="U93" s="62"/>
      <c r="V93" s="62"/>
      <c r="W93" s="62">
        <v>414040</v>
      </c>
      <c r="X93" s="62"/>
      <c r="Y93" s="62"/>
      <c r="Z93" s="62">
        <v>435156</v>
      </c>
      <c r="AA93" s="62"/>
      <c r="AB93" s="62"/>
      <c r="AC93" s="66">
        <v>4</v>
      </c>
      <c r="AD93" s="66"/>
      <c r="AE93" s="66"/>
      <c r="AF93" s="66"/>
      <c r="AG93" s="67"/>
    </row>
    <row r="94" spans="1:34" ht="20.25" customHeight="1">
      <c r="A94" s="74"/>
      <c r="B94" s="48"/>
      <c r="C94" s="49"/>
      <c r="D94" s="50"/>
      <c r="E94" s="50"/>
      <c r="F94" s="85"/>
      <c r="G94" s="90" t="s">
        <v>78</v>
      </c>
      <c r="H94" s="91"/>
      <c r="I94" s="91"/>
      <c r="J94" s="91"/>
      <c r="K94" s="91"/>
      <c r="L94" s="91"/>
      <c r="M94" s="87"/>
      <c r="N94" s="88"/>
      <c r="O94" s="89"/>
      <c r="P94" s="87"/>
      <c r="Q94" s="88"/>
      <c r="R94" s="88"/>
      <c r="S94" s="89"/>
      <c r="T94" s="87"/>
      <c r="U94" s="88"/>
      <c r="V94" s="89"/>
      <c r="W94" s="87"/>
      <c r="X94" s="88"/>
      <c r="Y94" s="89"/>
      <c r="Z94" s="87"/>
      <c r="AA94" s="88"/>
      <c r="AB94" s="89"/>
      <c r="AC94" s="92"/>
      <c r="AD94" s="93"/>
      <c r="AE94" s="93"/>
      <c r="AF94" s="93"/>
      <c r="AG94" s="94"/>
      <c r="AH94"/>
    </row>
    <row r="95" spans="1:33" s="10" customFormat="1" ht="21.75" customHeight="1">
      <c r="A95" s="74"/>
      <c r="B95" s="75">
        <v>813160</v>
      </c>
      <c r="C95" s="76"/>
      <c r="D95" s="79">
        <v>3160</v>
      </c>
      <c r="E95" s="79"/>
      <c r="F95" s="81">
        <v>1010</v>
      </c>
      <c r="G95" s="86" t="s">
        <v>29</v>
      </c>
      <c r="H95" s="86"/>
      <c r="I95" s="86"/>
      <c r="J95" s="86"/>
      <c r="K95" s="86"/>
      <c r="L95" s="86"/>
      <c r="M95" s="62">
        <v>1685783</v>
      </c>
      <c r="N95" s="62"/>
      <c r="O95" s="62"/>
      <c r="P95" s="62">
        <v>1965494</v>
      </c>
      <c r="Q95" s="62"/>
      <c r="R95" s="62"/>
      <c r="S95" s="62"/>
      <c r="T95" s="62">
        <v>2319947</v>
      </c>
      <c r="U95" s="62"/>
      <c r="V95" s="62"/>
      <c r="W95" s="62">
        <v>2504685</v>
      </c>
      <c r="X95" s="62"/>
      <c r="Y95" s="62"/>
      <c r="Z95" s="62">
        <v>2696644</v>
      </c>
      <c r="AA95" s="62"/>
      <c r="AB95" s="62"/>
      <c r="AC95" s="66">
        <v>2</v>
      </c>
      <c r="AD95" s="66"/>
      <c r="AE95" s="66"/>
      <c r="AF95" s="66"/>
      <c r="AG95" s="67"/>
    </row>
    <row r="96" spans="1:34" ht="48.75" customHeight="1">
      <c r="A96" s="74"/>
      <c r="B96" s="48"/>
      <c r="C96" s="49"/>
      <c r="D96" s="50"/>
      <c r="E96" s="50"/>
      <c r="F96" s="85"/>
      <c r="G96" s="90" t="s">
        <v>82</v>
      </c>
      <c r="H96" s="91"/>
      <c r="I96" s="91"/>
      <c r="J96" s="91"/>
      <c r="K96" s="91"/>
      <c r="L96" s="91"/>
      <c r="M96" s="87"/>
      <c r="N96" s="88"/>
      <c r="O96" s="89"/>
      <c r="P96" s="87"/>
      <c r="Q96" s="88"/>
      <c r="R96" s="88"/>
      <c r="S96" s="89"/>
      <c r="T96" s="87"/>
      <c r="U96" s="88"/>
      <c r="V96" s="89"/>
      <c r="W96" s="87"/>
      <c r="X96" s="88"/>
      <c r="Y96" s="89"/>
      <c r="Z96" s="87"/>
      <c r="AA96" s="88"/>
      <c r="AB96" s="89"/>
      <c r="AC96" s="92"/>
      <c r="AD96" s="93"/>
      <c r="AE96" s="93"/>
      <c r="AF96" s="93"/>
      <c r="AG96" s="94"/>
      <c r="AH96"/>
    </row>
    <row r="97" spans="1:33" s="10" customFormat="1" ht="21.75" customHeight="1">
      <c r="A97" s="74"/>
      <c r="B97" s="75">
        <v>813171</v>
      </c>
      <c r="C97" s="76"/>
      <c r="D97" s="79">
        <v>3171</v>
      </c>
      <c r="E97" s="79"/>
      <c r="F97" s="81">
        <v>1010</v>
      </c>
      <c r="G97" s="86" t="s">
        <v>29</v>
      </c>
      <c r="H97" s="86"/>
      <c r="I97" s="86"/>
      <c r="J97" s="86"/>
      <c r="K97" s="86"/>
      <c r="L97" s="86"/>
      <c r="M97" s="62">
        <v>206790</v>
      </c>
      <c r="N97" s="62"/>
      <c r="O97" s="62"/>
      <c r="P97" s="62">
        <v>219960</v>
      </c>
      <c r="Q97" s="62"/>
      <c r="R97" s="62"/>
      <c r="S97" s="62"/>
      <c r="T97" s="62">
        <v>244848</v>
      </c>
      <c r="U97" s="62"/>
      <c r="V97" s="62"/>
      <c r="W97" s="62">
        <v>264281</v>
      </c>
      <c r="X97" s="62"/>
      <c r="Y97" s="62"/>
      <c r="Z97" s="62">
        <v>284423</v>
      </c>
      <c r="AA97" s="62"/>
      <c r="AB97" s="62"/>
      <c r="AC97" s="66">
        <v>2</v>
      </c>
      <c r="AD97" s="66"/>
      <c r="AE97" s="66"/>
      <c r="AF97" s="66"/>
      <c r="AG97" s="67"/>
    </row>
    <row r="98" spans="1:34" ht="37.5" customHeight="1">
      <c r="A98" s="74"/>
      <c r="B98" s="48"/>
      <c r="C98" s="49"/>
      <c r="D98" s="50"/>
      <c r="E98" s="50"/>
      <c r="F98" s="85"/>
      <c r="G98" s="91" t="s">
        <v>35</v>
      </c>
      <c r="H98" s="91"/>
      <c r="I98" s="91"/>
      <c r="J98" s="91"/>
      <c r="K98" s="91"/>
      <c r="L98" s="91"/>
      <c r="M98" s="87"/>
      <c r="N98" s="88"/>
      <c r="O98" s="89"/>
      <c r="P98" s="87"/>
      <c r="Q98" s="88"/>
      <c r="R98" s="88"/>
      <c r="S98" s="89"/>
      <c r="T98" s="87"/>
      <c r="U98" s="88"/>
      <c r="V98" s="89"/>
      <c r="W98" s="87"/>
      <c r="X98" s="88"/>
      <c r="Y98" s="89"/>
      <c r="Z98" s="87"/>
      <c r="AA98" s="88"/>
      <c r="AB98" s="89"/>
      <c r="AC98" s="92"/>
      <c r="AD98" s="93"/>
      <c r="AE98" s="93"/>
      <c r="AF98" s="93"/>
      <c r="AG98" s="94"/>
      <c r="AH98"/>
    </row>
    <row r="99" spans="1:33" s="10" customFormat="1" ht="21.75" customHeight="1">
      <c r="A99" s="74"/>
      <c r="B99" s="75">
        <v>813172</v>
      </c>
      <c r="C99" s="76"/>
      <c r="D99" s="165">
        <v>3172</v>
      </c>
      <c r="E99" s="165"/>
      <c r="F99" s="81">
        <v>1010</v>
      </c>
      <c r="G99" s="86" t="s">
        <v>29</v>
      </c>
      <c r="H99" s="86"/>
      <c r="I99" s="86"/>
      <c r="J99" s="86"/>
      <c r="K99" s="86"/>
      <c r="L99" s="86"/>
      <c r="M99" s="62">
        <v>252</v>
      </c>
      <c r="N99" s="62"/>
      <c r="O99" s="62"/>
      <c r="P99" s="62">
        <v>4810</v>
      </c>
      <c r="Q99" s="62"/>
      <c r="R99" s="62"/>
      <c r="S99" s="62"/>
      <c r="T99" s="62">
        <v>252</v>
      </c>
      <c r="U99" s="62"/>
      <c r="V99" s="62"/>
      <c r="W99" s="62">
        <v>265</v>
      </c>
      <c r="X99" s="62"/>
      <c r="Y99" s="62"/>
      <c r="Z99" s="62">
        <v>279</v>
      </c>
      <c r="AA99" s="62"/>
      <c r="AB99" s="62"/>
      <c r="AC99" s="66">
        <v>2</v>
      </c>
      <c r="AD99" s="66"/>
      <c r="AE99" s="66"/>
      <c r="AF99" s="66"/>
      <c r="AG99" s="67"/>
    </row>
    <row r="100" spans="1:34" ht="18" customHeight="1">
      <c r="A100" s="74"/>
      <c r="B100" s="48"/>
      <c r="C100" s="49"/>
      <c r="D100" s="165"/>
      <c r="E100" s="165"/>
      <c r="F100" s="85"/>
      <c r="G100" s="91" t="s">
        <v>36</v>
      </c>
      <c r="H100" s="91"/>
      <c r="I100" s="91"/>
      <c r="J100" s="91"/>
      <c r="K100" s="91"/>
      <c r="L100" s="91"/>
      <c r="M100" s="87"/>
      <c r="N100" s="88"/>
      <c r="O100" s="89"/>
      <c r="P100" s="87"/>
      <c r="Q100" s="88"/>
      <c r="R100" s="88"/>
      <c r="S100" s="89"/>
      <c r="T100" s="87"/>
      <c r="U100" s="88"/>
      <c r="V100" s="89"/>
      <c r="W100" s="87"/>
      <c r="X100" s="88"/>
      <c r="Y100" s="89"/>
      <c r="Z100" s="87"/>
      <c r="AA100" s="88"/>
      <c r="AB100" s="89"/>
      <c r="AC100" s="92"/>
      <c r="AD100" s="93"/>
      <c r="AE100" s="93"/>
      <c r="AF100" s="93"/>
      <c r="AG100" s="94"/>
      <c r="AH100"/>
    </row>
    <row r="101" spans="1:33" s="10" customFormat="1" ht="21.75" customHeight="1">
      <c r="A101" s="74"/>
      <c r="B101" s="75">
        <v>813180</v>
      </c>
      <c r="C101" s="76"/>
      <c r="D101" s="79">
        <v>3180</v>
      </c>
      <c r="E101" s="79"/>
      <c r="F101" s="81">
        <v>1060</v>
      </c>
      <c r="G101" s="86" t="s">
        <v>29</v>
      </c>
      <c r="H101" s="86"/>
      <c r="I101" s="86"/>
      <c r="J101" s="86"/>
      <c r="K101" s="86"/>
      <c r="L101" s="86"/>
      <c r="M101" s="62">
        <v>55493</v>
      </c>
      <c r="N101" s="62"/>
      <c r="O101" s="62"/>
      <c r="P101" s="62">
        <v>78404</v>
      </c>
      <c r="Q101" s="62"/>
      <c r="R101" s="62"/>
      <c r="S101" s="62"/>
      <c r="T101" s="62">
        <v>59246</v>
      </c>
      <c r="U101" s="62"/>
      <c r="V101" s="62"/>
      <c r="W101" s="62">
        <v>62386</v>
      </c>
      <c r="X101" s="62"/>
      <c r="Y101" s="62"/>
      <c r="Z101" s="62">
        <v>65568</v>
      </c>
      <c r="AA101" s="62"/>
      <c r="AB101" s="62"/>
      <c r="AC101" s="66">
        <v>2</v>
      </c>
      <c r="AD101" s="66"/>
      <c r="AE101" s="66"/>
      <c r="AF101" s="66"/>
      <c r="AG101" s="67"/>
    </row>
    <row r="102" spans="1:34" ht="50.25" customHeight="1">
      <c r="A102" s="74"/>
      <c r="B102" s="48"/>
      <c r="C102" s="49"/>
      <c r="D102" s="95"/>
      <c r="E102" s="49"/>
      <c r="F102" s="85"/>
      <c r="G102" s="90" t="s">
        <v>77</v>
      </c>
      <c r="H102" s="91"/>
      <c r="I102" s="91"/>
      <c r="J102" s="91"/>
      <c r="K102" s="91"/>
      <c r="L102" s="91"/>
      <c r="M102" s="87"/>
      <c r="N102" s="88"/>
      <c r="O102" s="89"/>
      <c r="P102" s="87"/>
      <c r="Q102" s="88"/>
      <c r="R102" s="88"/>
      <c r="S102" s="89"/>
      <c r="T102" s="87"/>
      <c r="U102" s="88"/>
      <c r="V102" s="89"/>
      <c r="W102" s="87"/>
      <c r="X102" s="88"/>
      <c r="Y102" s="89"/>
      <c r="Z102" s="87"/>
      <c r="AA102" s="88"/>
      <c r="AB102" s="89"/>
      <c r="AC102" s="92"/>
      <c r="AD102" s="93"/>
      <c r="AE102" s="93"/>
      <c r="AF102" s="93"/>
      <c r="AG102" s="94"/>
      <c r="AH102"/>
    </row>
    <row r="103" spans="1:33" s="10" customFormat="1" ht="21.75" customHeight="1">
      <c r="A103" s="74"/>
      <c r="B103" s="75">
        <v>813191</v>
      </c>
      <c r="C103" s="76"/>
      <c r="D103" s="79">
        <v>3191</v>
      </c>
      <c r="E103" s="79"/>
      <c r="F103" s="81">
        <v>1030</v>
      </c>
      <c r="G103" s="86" t="s">
        <v>29</v>
      </c>
      <c r="H103" s="86"/>
      <c r="I103" s="86"/>
      <c r="J103" s="86"/>
      <c r="K103" s="86"/>
      <c r="L103" s="86"/>
      <c r="M103" s="62">
        <f>6392300+4842152</f>
        <v>11234452</v>
      </c>
      <c r="N103" s="62"/>
      <c r="O103" s="62"/>
      <c r="P103" s="62">
        <f>7002400+5811346</f>
        <v>12813746</v>
      </c>
      <c r="Q103" s="62"/>
      <c r="R103" s="62"/>
      <c r="S103" s="62"/>
      <c r="T103" s="62">
        <f>8626132+5481000</f>
        <v>14107132</v>
      </c>
      <c r="U103" s="62"/>
      <c r="V103" s="62"/>
      <c r="W103" s="62">
        <f>9035799+5752623</f>
        <v>14788422</v>
      </c>
      <c r="X103" s="62"/>
      <c r="Y103" s="62"/>
      <c r="Z103" s="62">
        <f>9500662+6026433</f>
        <v>15527095</v>
      </c>
      <c r="AA103" s="62"/>
      <c r="AB103" s="62"/>
      <c r="AC103" s="66">
        <v>2</v>
      </c>
      <c r="AD103" s="66"/>
      <c r="AE103" s="66"/>
      <c r="AF103" s="66"/>
      <c r="AG103" s="67"/>
    </row>
    <row r="104" spans="1:34" ht="18.75" customHeight="1">
      <c r="A104" s="74"/>
      <c r="B104" s="48"/>
      <c r="C104" s="49"/>
      <c r="D104" s="95"/>
      <c r="E104" s="49"/>
      <c r="F104" s="85"/>
      <c r="G104" s="91" t="s">
        <v>37</v>
      </c>
      <c r="H104" s="91"/>
      <c r="I104" s="91"/>
      <c r="J104" s="91"/>
      <c r="K104" s="91"/>
      <c r="L104" s="91"/>
      <c r="M104" s="87"/>
      <c r="N104" s="88"/>
      <c r="O104" s="89"/>
      <c r="P104" s="87"/>
      <c r="Q104" s="88"/>
      <c r="R104" s="88"/>
      <c r="S104" s="89"/>
      <c r="T104" s="87"/>
      <c r="U104" s="88"/>
      <c r="V104" s="89"/>
      <c r="W104" s="87"/>
      <c r="X104" s="88"/>
      <c r="Y104" s="89"/>
      <c r="Z104" s="87"/>
      <c r="AA104" s="88"/>
      <c r="AB104" s="89"/>
      <c r="AC104" s="92"/>
      <c r="AD104" s="93"/>
      <c r="AE104" s="93"/>
      <c r="AF104" s="93"/>
      <c r="AG104" s="94"/>
      <c r="AH104"/>
    </row>
    <row r="105" spans="1:34" ht="28.5" customHeight="1">
      <c r="A105" s="11"/>
      <c r="B105" s="174" t="s">
        <v>47</v>
      </c>
      <c r="C105" s="175"/>
      <c r="D105" s="97">
        <v>3192</v>
      </c>
      <c r="E105" s="47"/>
      <c r="F105" s="66">
        <v>1030</v>
      </c>
      <c r="G105" s="86" t="s">
        <v>29</v>
      </c>
      <c r="H105" s="86"/>
      <c r="I105" s="86"/>
      <c r="J105" s="86"/>
      <c r="K105" s="86"/>
      <c r="L105" s="86"/>
      <c r="M105" s="103">
        <v>1414280</v>
      </c>
      <c r="N105" s="101"/>
      <c r="O105" s="102"/>
      <c r="P105" s="37"/>
      <c r="Q105" s="101">
        <v>1723653</v>
      </c>
      <c r="R105" s="101"/>
      <c r="S105" s="39"/>
      <c r="T105" s="37"/>
      <c r="U105" s="101">
        <v>1356628</v>
      </c>
      <c r="V105" s="102"/>
      <c r="W105" s="37"/>
      <c r="X105" s="101">
        <v>1434263</v>
      </c>
      <c r="Y105" s="102"/>
      <c r="Z105" s="37"/>
      <c r="AA105" s="101">
        <v>1511831</v>
      </c>
      <c r="AB105" s="102"/>
      <c r="AC105" s="97">
        <v>2</v>
      </c>
      <c r="AD105" s="99"/>
      <c r="AE105" s="99"/>
      <c r="AF105" s="99"/>
      <c r="AG105" s="100"/>
      <c r="AH105"/>
    </row>
    <row r="106" spans="1:34" ht="29.25" customHeight="1">
      <c r="A106" s="11"/>
      <c r="B106" s="176"/>
      <c r="C106" s="177"/>
      <c r="D106" s="92"/>
      <c r="E106" s="47"/>
      <c r="F106" s="98"/>
      <c r="G106" s="90" t="s">
        <v>48</v>
      </c>
      <c r="H106" s="91"/>
      <c r="I106" s="91"/>
      <c r="J106" s="91"/>
      <c r="K106" s="91"/>
      <c r="L106" s="91"/>
      <c r="M106" s="87"/>
      <c r="N106" s="88"/>
      <c r="O106" s="89"/>
      <c r="P106" s="37"/>
      <c r="Q106" s="88"/>
      <c r="R106" s="88"/>
      <c r="S106" s="39"/>
      <c r="T106" s="37"/>
      <c r="U106" s="88"/>
      <c r="V106" s="89"/>
      <c r="W106" s="37"/>
      <c r="X106" s="88"/>
      <c r="Y106" s="89"/>
      <c r="Z106" s="37"/>
      <c r="AA106" s="88"/>
      <c r="AB106" s="89"/>
      <c r="AC106" s="92"/>
      <c r="AD106" s="93"/>
      <c r="AE106" s="93"/>
      <c r="AF106" s="93"/>
      <c r="AG106" s="94"/>
      <c r="AH106"/>
    </row>
    <row r="107" spans="1:33" s="10" customFormat="1" ht="21.75" customHeight="1">
      <c r="A107" s="74"/>
      <c r="B107" s="75">
        <v>813210</v>
      </c>
      <c r="C107" s="76"/>
      <c r="D107" s="79">
        <v>3210</v>
      </c>
      <c r="E107" s="79"/>
      <c r="F107" s="81">
        <v>1050</v>
      </c>
      <c r="G107" s="83" t="s">
        <v>29</v>
      </c>
      <c r="H107" s="84"/>
      <c r="I107" s="84"/>
      <c r="J107" s="84"/>
      <c r="K107" s="84"/>
      <c r="L107" s="56"/>
      <c r="M107" s="62">
        <v>550951</v>
      </c>
      <c r="N107" s="62"/>
      <c r="O107" s="62"/>
      <c r="P107" s="62">
        <v>759077</v>
      </c>
      <c r="Q107" s="62"/>
      <c r="R107" s="62"/>
      <c r="S107" s="62"/>
      <c r="T107" s="62">
        <v>844699</v>
      </c>
      <c r="U107" s="62"/>
      <c r="V107" s="62"/>
      <c r="W107" s="62">
        <v>906957</v>
      </c>
      <c r="X107" s="62"/>
      <c r="Y107" s="62"/>
      <c r="Z107" s="62">
        <v>968615</v>
      </c>
      <c r="AA107" s="62"/>
      <c r="AB107" s="62"/>
      <c r="AC107" s="66">
        <v>5</v>
      </c>
      <c r="AD107" s="66"/>
      <c r="AE107" s="66"/>
      <c r="AF107" s="66"/>
      <c r="AG107" s="67"/>
    </row>
    <row r="108" spans="1:34" ht="16.5" customHeight="1">
      <c r="A108" s="74"/>
      <c r="B108" s="48"/>
      <c r="C108" s="49"/>
      <c r="D108" s="95"/>
      <c r="E108" s="49"/>
      <c r="F108" s="85"/>
      <c r="G108" s="90" t="s">
        <v>80</v>
      </c>
      <c r="H108" s="91"/>
      <c r="I108" s="91"/>
      <c r="J108" s="91"/>
      <c r="K108" s="91"/>
      <c r="L108" s="91"/>
      <c r="M108" s="87"/>
      <c r="N108" s="88"/>
      <c r="O108" s="89"/>
      <c r="P108" s="87"/>
      <c r="Q108" s="88"/>
      <c r="R108" s="88"/>
      <c r="S108" s="89"/>
      <c r="T108" s="87"/>
      <c r="U108" s="88"/>
      <c r="V108" s="89"/>
      <c r="W108" s="87"/>
      <c r="X108" s="88"/>
      <c r="Y108" s="89"/>
      <c r="Z108" s="87"/>
      <c r="AA108" s="88"/>
      <c r="AB108" s="89"/>
      <c r="AC108" s="92"/>
      <c r="AD108" s="93"/>
      <c r="AE108" s="93"/>
      <c r="AF108" s="93"/>
      <c r="AG108" s="94"/>
      <c r="AH108"/>
    </row>
    <row r="109" spans="1:33" s="10" customFormat="1" ht="21.75" customHeight="1">
      <c r="A109" s="74"/>
      <c r="B109" s="75">
        <v>813241</v>
      </c>
      <c r="C109" s="76"/>
      <c r="D109" s="79">
        <v>3241</v>
      </c>
      <c r="E109" s="79"/>
      <c r="F109" s="81">
        <v>1090</v>
      </c>
      <c r="G109" s="83" t="s">
        <v>29</v>
      </c>
      <c r="H109" s="84"/>
      <c r="I109" s="84"/>
      <c r="J109" s="84"/>
      <c r="K109" s="84"/>
      <c r="L109" s="56"/>
      <c r="M109" s="62">
        <f>6148266-28000</f>
        <v>6120266</v>
      </c>
      <c r="N109" s="62"/>
      <c r="O109" s="62"/>
      <c r="P109" s="62">
        <v>8549465</v>
      </c>
      <c r="Q109" s="62"/>
      <c r="R109" s="62"/>
      <c r="S109" s="62"/>
      <c r="T109" s="62">
        <v>11562900</v>
      </c>
      <c r="U109" s="62"/>
      <c r="V109" s="62"/>
      <c r="W109" s="62">
        <v>12246312</v>
      </c>
      <c r="X109" s="62"/>
      <c r="Y109" s="62"/>
      <c r="Z109" s="62">
        <v>12901017</v>
      </c>
      <c r="AA109" s="62"/>
      <c r="AB109" s="62"/>
      <c r="AC109" s="66">
        <v>3</v>
      </c>
      <c r="AD109" s="66"/>
      <c r="AE109" s="66"/>
      <c r="AF109" s="66"/>
      <c r="AG109" s="67"/>
    </row>
    <row r="110" spans="1:34" ht="21.75" customHeight="1">
      <c r="A110" s="74"/>
      <c r="B110" s="48"/>
      <c r="C110" s="49"/>
      <c r="D110" s="95"/>
      <c r="E110" s="49"/>
      <c r="F110" s="85"/>
      <c r="G110" s="90" t="s">
        <v>79</v>
      </c>
      <c r="H110" s="91"/>
      <c r="I110" s="91"/>
      <c r="J110" s="91"/>
      <c r="K110" s="91"/>
      <c r="L110" s="91"/>
      <c r="M110" s="87"/>
      <c r="N110" s="88"/>
      <c r="O110" s="89"/>
      <c r="P110" s="87"/>
      <c r="Q110" s="88"/>
      <c r="R110" s="88"/>
      <c r="S110" s="89"/>
      <c r="T110" s="87"/>
      <c r="U110" s="88"/>
      <c r="V110" s="89"/>
      <c r="W110" s="87"/>
      <c r="X110" s="88"/>
      <c r="Y110" s="89"/>
      <c r="Z110" s="87"/>
      <c r="AA110" s="88"/>
      <c r="AB110" s="89"/>
      <c r="AC110" s="92"/>
      <c r="AD110" s="93"/>
      <c r="AE110" s="93"/>
      <c r="AF110" s="93"/>
      <c r="AG110" s="94"/>
      <c r="AH110"/>
    </row>
    <row r="111" spans="1:33" s="10" customFormat="1" ht="21.75" customHeight="1">
      <c r="A111" s="74"/>
      <c r="B111" s="75">
        <v>813242</v>
      </c>
      <c r="C111" s="76"/>
      <c r="D111" s="79">
        <v>3242</v>
      </c>
      <c r="E111" s="79"/>
      <c r="F111" s="81">
        <v>1090</v>
      </c>
      <c r="G111" s="83" t="s">
        <v>29</v>
      </c>
      <c r="H111" s="84"/>
      <c r="I111" s="84"/>
      <c r="J111" s="84"/>
      <c r="K111" s="84"/>
      <c r="L111" s="56"/>
      <c r="M111" s="62">
        <f>6618261+277695</f>
        <v>6895956</v>
      </c>
      <c r="N111" s="62"/>
      <c r="O111" s="62"/>
      <c r="P111" s="62">
        <v>10380462</v>
      </c>
      <c r="Q111" s="62"/>
      <c r="R111" s="62"/>
      <c r="S111" s="62"/>
      <c r="T111" s="62">
        <f>14371156+395200-1200000</f>
        <v>13566356</v>
      </c>
      <c r="U111" s="62"/>
      <c r="V111" s="62"/>
      <c r="W111" s="62">
        <f>15472253+416146-1263600</f>
        <v>14624799</v>
      </c>
      <c r="X111" s="62"/>
      <c r="Y111" s="62"/>
      <c r="Z111" s="62">
        <f>16229667+437369-1328040</f>
        <v>15338996</v>
      </c>
      <c r="AA111" s="62"/>
      <c r="AB111" s="62"/>
      <c r="AC111" s="66">
        <v>2</v>
      </c>
      <c r="AD111" s="66"/>
      <c r="AE111" s="66"/>
      <c r="AF111" s="66"/>
      <c r="AG111" s="67"/>
    </row>
    <row r="112" spans="1:34" ht="21.75" customHeight="1" thickBot="1">
      <c r="A112" s="74"/>
      <c r="B112" s="77"/>
      <c r="C112" s="78"/>
      <c r="D112" s="80"/>
      <c r="E112" s="78"/>
      <c r="F112" s="82"/>
      <c r="G112" s="71" t="s">
        <v>38</v>
      </c>
      <c r="H112" s="71"/>
      <c r="I112" s="71"/>
      <c r="J112" s="71"/>
      <c r="K112" s="71"/>
      <c r="L112" s="71"/>
      <c r="M112" s="63"/>
      <c r="N112" s="64"/>
      <c r="O112" s="65"/>
      <c r="P112" s="63"/>
      <c r="Q112" s="64"/>
      <c r="R112" s="64"/>
      <c r="S112" s="65"/>
      <c r="T112" s="63"/>
      <c r="U112" s="64"/>
      <c r="V112" s="65"/>
      <c r="W112" s="63"/>
      <c r="X112" s="64"/>
      <c r="Y112" s="65"/>
      <c r="Z112" s="63"/>
      <c r="AA112" s="64"/>
      <c r="AB112" s="65"/>
      <c r="AC112" s="68"/>
      <c r="AD112" s="69"/>
      <c r="AE112" s="69"/>
      <c r="AF112" s="69"/>
      <c r="AG112" s="70"/>
      <c r="AH112"/>
    </row>
    <row r="113" spans="2:33" s="12" customFormat="1" ht="22.5" customHeight="1" thickBot="1">
      <c r="B113" s="184" t="s">
        <v>39</v>
      </c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0">
        <f>M65+M67+M71+M73+M75+M77+M79+M81+M83+M85+M87+M89+M91+M97+M99+M101+M103+M109+M111+M93+M105+M107+M69+M95</f>
        <v>186589487</v>
      </c>
      <c r="N113" s="180"/>
      <c r="O113" s="180"/>
      <c r="P113" s="180">
        <f>P65+P67+P71+P73+P75+P77+P79+P81+P83+P85+P87+P89+P91+P97+P99+P101+P103+Q105+P109+P111+P93+P107+P69+P95</f>
        <v>218290436</v>
      </c>
      <c r="Q113" s="180"/>
      <c r="R113" s="180"/>
      <c r="S113" s="180"/>
      <c r="T113" s="180">
        <f>T65+T67+T71+T73+T75+T77+T79+T81+T83+T85+T87+T89+T91+T97+T99+T101+T103+T109+T111+T93+U105+T107+T69+T95</f>
        <v>325513274</v>
      </c>
      <c r="U113" s="180"/>
      <c r="V113" s="180"/>
      <c r="W113" s="180">
        <f>W65+W67+W71+W73+W75+W77+W79+W81+W83+W85+W87+W89+W91+W97+W99+W101+W103+X105+W109+W111+W93+W107+W69+W95</f>
        <v>342647142</v>
      </c>
      <c r="X113" s="180"/>
      <c r="Y113" s="180"/>
      <c r="Z113" s="180">
        <f>Z65+Z67+Z71+Z73+Z75+Z77+Z79+Z81+Z83+Z85+Z87+Z89+Z91+Z97+Z101+Z99+Z103+AA105+Z109+Z111+Z93+Z107+Z69+Z95</f>
        <v>360563077</v>
      </c>
      <c r="AA113" s="180"/>
      <c r="AB113" s="180"/>
      <c r="AC113" s="181"/>
      <c r="AD113" s="181"/>
      <c r="AE113" s="181"/>
      <c r="AF113" s="181"/>
      <c r="AG113" s="182"/>
    </row>
    <row r="114" spans="2:33" s="25" customFormat="1" ht="15" customHeight="1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8"/>
      <c r="AD114" s="28"/>
      <c r="AE114" s="28"/>
      <c r="AF114" s="28"/>
      <c r="AG114" s="28"/>
    </row>
    <row r="115" spans="2:33" s="25" customFormat="1" ht="1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8"/>
      <c r="AD115" s="28"/>
      <c r="AE115" s="28"/>
      <c r="AF115" s="28"/>
      <c r="AG115" s="28"/>
    </row>
    <row r="116" s="13" customFormat="1" ht="11.25" customHeight="1"/>
    <row r="117" spans="2:28" s="10" customFormat="1" ht="11.25" customHeight="1">
      <c r="B117" s="183" t="s">
        <v>40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</row>
    <row r="118" s="13" customFormat="1" ht="11.25" customHeight="1" thickBot="1">
      <c r="AE118" s="13" t="s">
        <v>18</v>
      </c>
    </row>
    <row r="119" spans="2:33" s="14" customFormat="1" ht="69.75" customHeight="1" thickBot="1">
      <c r="B119" s="169" t="s">
        <v>19</v>
      </c>
      <c r="C119" s="169"/>
      <c r="D119" s="166" t="s">
        <v>20</v>
      </c>
      <c r="E119" s="168"/>
      <c r="F119" s="24" t="s">
        <v>21</v>
      </c>
      <c r="G119" s="166" t="s">
        <v>22</v>
      </c>
      <c r="H119" s="166"/>
      <c r="I119" s="166"/>
      <c r="J119" s="166"/>
      <c r="K119" s="166"/>
      <c r="L119" s="166"/>
      <c r="M119" s="166" t="s">
        <v>23</v>
      </c>
      <c r="N119" s="166"/>
      <c r="O119" s="166"/>
      <c r="P119" s="166" t="s">
        <v>24</v>
      </c>
      <c r="Q119" s="166"/>
      <c r="R119" s="166"/>
      <c r="S119" s="166"/>
      <c r="T119" s="166" t="s">
        <v>25</v>
      </c>
      <c r="U119" s="166"/>
      <c r="V119" s="166"/>
      <c r="W119" s="166" t="s">
        <v>26</v>
      </c>
      <c r="X119" s="166"/>
      <c r="Y119" s="166"/>
      <c r="Z119" s="167" t="s">
        <v>27</v>
      </c>
      <c r="AA119" s="167"/>
      <c r="AB119" s="168"/>
      <c r="AC119" s="157" t="s">
        <v>28</v>
      </c>
      <c r="AD119" s="178"/>
      <c r="AE119" s="178"/>
      <c r="AF119" s="178"/>
      <c r="AG119" s="178"/>
    </row>
    <row r="120" spans="2:33" s="13" customFormat="1" ht="11.25" customHeight="1" thickBot="1">
      <c r="B120" s="172">
        <v>1</v>
      </c>
      <c r="C120" s="172"/>
      <c r="D120" s="170">
        <v>2</v>
      </c>
      <c r="E120" s="170"/>
      <c r="F120" s="21">
        <v>3</v>
      </c>
      <c r="G120" s="170">
        <v>4</v>
      </c>
      <c r="H120" s="170"/>
      <c r="I120" s="170"/>
      <c r="J120" s="170"/>
      <c r="K120" s="170"/>
      <c r="L120" s="170"/>
      <c r="M120" s="170">
        <v>5</v>
      </c>
      <c r="N120" s="170"/>
      <c r="O120" s="170"/>
      <c r="P120" s="170">
        <v>6</v>
      </c>
      <c r="Q120" s="170"/>
      <c r="R120" s="170"/>
      <c r="S120" s="170"/>
      <c r="T120" s="170">
        <v>7</v>
      </c>
      <c r="U120" s="170"/>
      <c r="V120" s="170"/>
      <c r="W120" s="170">
        <v>8</v>
      </c>
      <c r="X120" s="170"/>
      <c r="Y120" s="170"/>
      <c r="Z120" s="171">
        <v>9</v>
      </c>
      <c r="AA120" s="171"/>
      <c r="AB120" s="171"/>
      <c r="AC120" s="179">
        <v>10</v>
      </c>
      <c r="AD120" s="179"/>
      <c r="AE120" s="179"/>
      <c r="AF120" s="179"/>
      <c r="AG120" s="179"/>
    </row>
    <row r="121" spans="1:33" s="10" customFormat="1" ht="21.75" customHeight="1">
      <c r="A121" s="74"/>
      <c r="B121" s="75">
        <v>810160</v>
      </c>
      <c r="C121" s="76"/>
      <c r="D121" s="149">
        <v>160</v>
      </c>
      <c r="E121" s="149"/>
      <c r="F121" s="150">
        <v>111</v>
      </c>
      <c r="G121" s="86" t="s">
        <v>29</v>
      </c>
      <c r="H121" s="86"/>
      <c r="I121" s="86"/>
      <c r="J121" s="86"/>
      <c r="K121" s="86"/>
      <c r="L121" s="86"/>
      <c r="M121" s="62">
        <v>304446</v>
      </c>
      <c r="N121" s="62"/>
      <c r="O121" s="62"/>
      <c r="P121" s="62">
        <v>501200</v>
      </c>
      <c r="Q121" s="62"/>
      <c r="R121" s="62"/>
      <c r="S121" s="62"/>
      <c r="T121" s="62">
        <v>517200</v>
      </c>
      <c r="U121" s="62"/>
      <c r="V121" s="62"/>
      <c r="W121" s="62">
        <v>544600</v>
      </c>
      <c r="X121" s="62"/>
      <c r="Y121" s="62"/>
      <c r="Z121" s="62">
        <v>572400</v>
      </c>
      <c r="AA121" s="62"/>
      <c r="AB121" s="62"/>
      <c r="AC121" s="151">
        <v>1</v>
      </c>
      <c r="AD121" s="152"/>
      <c r="AE121" s="152"/>
      <c r="AF121" s="152"/>
      <c r="AG121" s="153"/>
    </row>
    <row r="122" spans="1:34" ht="36.75" customHeight="1">
      <c r="A122" s="74"/>
      <c r="B122" s="48"/>
      <c r="C122" s="49"/>
      <c r="D122" s="95"/>
      <c r="E122" s="49"/>
      <c r="F122" s="85"/>
      <c r="G122" s="90" t="s">
        <v>85</v>
      </c>
      <c r="H122" s="91"/>
      <c r="I122" s="91"/>
      <c r="J122" s="91"/>
      <c r="K122" s="91"/>
      <c r="L122" s="91"/>
      <c r="M122" s="87"/>
      <c r="N122" s="88"/>
      <c r="O122" s="89"/>
      <c r="P122" s="87"/>
      <c r="Q122" s="88"/>
      <c r="R122" s="88"/>
      <c r="S122" s="89"/>
      <c r="T122" s="87"/>
      <c r="U122" s="88"/>
      <c r="V122" s="89"/>
      <c r="W122" s="87"/>
      <c r="X122" s="88"/>
      <c r="Y122" s="89"/>
      <c r="Z122" s="87"/>
      <c r="AA122" s="88"/>
      <c r="AB122" s="89"/>
      <c r="AC122" s="92"/>
      <c r="AD122" s="93"/>
      <c r="AE122" s="93"/>
      <c r="AF122" s="93"/>
      <c r="AG122" s="94"/>
      <c r="AH122"/>
    </row>
    <row r="123" spans="1:33" s="10" customFormat="1" ht="21.75" customHeight="1">
      <c r="A123" s="74"/>
      <c r="B123" s="75">
        <v>813031</v>
      </c>
      <c r="C123" s="76"/>
      <c r="D123" s="79">
        <v>3031</v>
      </c>
      <c r="E123" s="79"/>
      <c r="F123" s="81">
        <v>1030</v>
      </c>
      <c r="G123" s="86" t="s">
        <v>29</v>
      </c>
      <c r="H123" s="86"/>
      <c r="I123" s="86"/>
      <c r="J123" s="86"/>
      <c r="K123" s="86"/>
      <c r="L123" s="86"/>
      <c r="M123" s="62">
        <v>81518</v>
      </c>
      <c r="N123" s="62"/>
      <c r="O123" s="62"/>
      <c r="P123" s="62">
        <v>630000</v>
      </c>
      <c r="Q123" s="62"/>
      <c r="R123" s="62"/>
      <c r="S123" s="62"/>
      <c r="T123" s="62">
        <v>330000</v>
      </c>
      <c r="U123" s="62"/>
      <c r="V123" s="62"/>
      <c r="W123" s="62">
        <v>347490</v>
      </c>
      <c r="X123" s="62"/>
      <c r="Y123" s="62"/>
      <c r="Z123" s="62">
        <v>365212</v>
      </c>
      <c r="AA123" s="62"/>
      <c r="AB123" s="62"/>
      <c r="AC123" s="66">
        <v>2</v>
      </c>
      <c r="AD123" s="66"/>
      <c r="AE123" s="66"/>
      <c r="AF123" s="66"/>
      <c r="AG123" s="67"/>
    </row>
    <row r="124" spans="1:34" ht="32.25" customHeight="1">
      <c r="A124" s="74"/>
      <c r="B124" s="48"/>
      <c r="C124" s="49"/>
      <c r="D124" s="95"/>
      <c r="E124" s="49"/>
      <c r="F124" s="85"/>
      <c r="G124" s="90" t="s">
        <v>98</v>
      </c>
      <c r="H124" s="91"/>
      <c r="I124" s="91"/>
      <c r="J124" s="91"/>
      <c r="K124" s="91"/>
      <c r="L124" s="91"/>
      <c r="M124" s="87"/>
      <c r="N124" s="88"/>
      <c r="O124" s="89"/>
      <c r="P124" s="87"/>
      <c r="Q124" s="88"/>
      <c r="R124" s="88"/>
      <c r="S124" s="89"/>
      <c r="T124" s="87"/>
      <c r="U124" s="88"/>
      <c r="V124" s="89"/>
      <c r="W124" s="87"/>
      <c r="X124" s="88"/>
      <c r="Y124" s="89"/>
      <c r="Z124" s="87"/>
      <c r="AA124" s="88"/>
      <c r="AB124" s="89"/>
      <c r="AC124" s="92"/>
      <c r="AD124" s="93"/>
      <c r="AE124" s="93"/>
      <c r="AF124" s="93"/>
      <c r="AG124" s="94"/>
      <c r="AH124"/>
    </row>
    <row r="125" spans="1:33" s="10" customFormat="1" ht="21.75" customHeight="1">
      <c r="A125" s="74"/>
      <c r="B125" s="75">
        <v>813104</v>
      </c>
      <c r="C125" s="76"/>
      <c r="D125" s="79">
        <v>3104</v>
      </c>
      <c r="E125" s="79"/>
      <c r="F125" s="81">
        <v>1020</v>
      </c>
      <c r="G125" s="86" t="s">
        <v>29</v>
      </c>
      <c r="H125" s="86"/>
      <c r="I125" s="86"/>
      <c r="J125" s="86"/>
      <c r="K125" s="86"/>
      <c r="L125" s="86"/>
      <c r="M125" s="62">
        <v>119548</v>
      </c>
      <c r="N125" s="62"/>
      <c r="O125" s="62"/>
      <c r="P125" s="62">
        <v>1563291</v>
      </c>
      <c r="Q125" s="62"/>
      <c r="R125" s="62"/>
      <c r="S125" s="62"/>
      <c r="T125" s="62">
        <v>1500000</v>
      </c>
      <c r="U125" s="62"/>
      <c r="V125" s="62"/>
      <c r="W125" s="62">
        <v>1579500</v>
      </c>
      <c r="X125" s="62"/>
      <c r="Y125" s="62"/>
      <c r="Z125" s="62">
        <v>1660055</v>
      </c>
      <c r="AA125" s="62"/>
      <c r="AB125" s="62"/>
      <c r="AC125" s="66">
        <v>3</v>
      </c>
      <c r="AD125" s="66"/>
      <c r="AE125" s="66"/>
      <c r="AF125" s="66"/>
      <c r="AG125" s="67"/>
    </row>
    <row r="126" spans="1:34" ht="49.5" customHeight="1">
      <c r="A126" s="74"/>
      <c r="B126" s="48"/>
      <c r="C126" s="49"/>
      <c r="D126" s="95"/>
      <c r="E126" s="49"/>
      <c r="F126" s="85"/>
      <c r="G126" s="90" t="s">
        <v>73</v>
      </c>
      <c r="H126" s="91"/>
      <c r="I126" s="91"/>
      <c r="J126" s="91"/>
      <c r="K126" s="91"/>
      <c r="L126" s="91"/>
      <c r="M126" s="87"/>
      <c r="N126" s="88"/>
      <c r="O126" s="89"/>
      <c r="P126" s="87"/>
      <c r="Q126" s="88"/>
      <c r="R126" s="88"/>
      <c r="S126" s="89"/>
      <c r="T126" s="87"/>
      <c r="U126" s="88"/>
      <c r="V126" s="89"/>
      <c r="W126" s="87"/>
      <c r="X126" s="88"/>
      <c r="Y126" s="89"/>
      <c r="Z126" s="87"/>
      <c r="AA126" s="88"/>
      <c r="AB126" s="89"/>
      <c r="AC126" s="92"/>
      <c r="AD126" s="93"/>
      <c r="AE126" s="93"/>
      <c r="AF126" s="93"/>
      <c r="AG126" s="94"/>
      <c r="AH126"/>
    </row>
    <row r="127" spans="1:33" s="22" customFormat="1" ht="29.25" customHeight="1">
      <c r="A127" s="173"/>
      <c r="B127" s="75">
        <v>813105</v>
      </c>
      <c r="C127" s="76"/>
      <c r="D127" s="79">
        <v>3105</v>
      </c>
      <c r="E127" s="79"/>
      <c r="F127" s="81">
        <v>1010</v>
      </c>
      <c r="G127" s="86" t="s">
        <v>29</v>
      </c>
      <c r="H127" s="86"/>
      <c r="I127" s="86"/>
      <c r="J127" s="86"/>
      <c r="K127" s="86"/>
      <c r="L127" s="86"/>
      <c r="M127" s="62">
        <v>8650</v>
      </c>
      <c r="N127" s="62"/>
      <c r="O127" s="62"/>
      <c r="P127" s="62">
        <v>13000</v>
      </c>
      <c r="Q127" s="62"/>
      <c r="R127" s="62"/>
      <c r="S127" s="62"/>
      <c r="T127" s="62">
        <v>0</v>
      </c>
      <c r="U127" s="62"/>
      <c r="V127" s="62"/>
      <c r="W127" s="62">
        <v>0</v>
      </c>
      <c r="X127" s="62"/>
      <c r="Y127" s="62"/>
      <c r="Z127" s="62">
        <v>0</v>
      </c>
      <c r="AA127" s="62"/>
      <c r="AB127" s="62"/>
      <c r="AC127" s="66">
        <v>3</v>
      </c>
      <c r="AD127" s="66"/>
      <c r="AE127" s="66"/>
      <c r="AF127" s="66"/>
      <c r="AG127" s="67"/>
    </row>
    <row r="128" spans="1:33" s="23" customFormat="1" ht="30" customHeight="1">
      <c r="A128" s="173"/>
      <c r="B128" s="48"/>
      <c r="C128" s="49"/>
      <c r="D128" s="95"/>
      <c r="E128" s="49"/>
      <c r="F128" s="85"/>
      <c r="G128" s="90" t="s">
        <v>74</v>
      </c>
      <c r="H128" s="91"/>
      <c r="I128" s="91"/>
      <c r="J128" s="91"/>
      <c r="K128" s="91"/>
      <c r="L128" s="91"/>
      <c r="M128" s="87"/>
      <c r="N128" s="88"/>
      <c r="O128" s="89"/>
      <c r="P128" s="87"/>
      <c r="Q128" s="88"/>
      <c r="R128" s="88"/>
      <c r="S128" s="89"/>
      <c r="T128" s="87"/>
      <c r="U128" s="88"/>
      <c r="V128" s="89"/>
      <c r="W128" s="87"/>
      <c r="X128" s="88"/>
      <c r="Y128" s="89"/>
      <c r="Z128" s="87"/>
      <c r="AA128" s="88"/>
      <c r="AB128" s="89"/>
      <c r="AC128" s="92"/>
      <c r="AD128" s="93"/>
      <c r="AE128" s="93"/>
      <c r="AF128" s="93"/>
      <c r="AG128" s="94"/>
    </row>
    <row r="129" spans="1:33" s="10" customFormat="1" ht="21.75" customHeight="1">
      <c r="A129" s="74"/>
      <c r="B129" s="75">
        <v>813210</v>
      </c>
      <c r="C129" s="76"/>
      <c r="D129" s="79">
        <v>3210</v>
      </c>
      <c r="E129" s="79"/>
      <c r="F129" s="81">
        <v>1050</v>
      </c>
      <c r="G129" s="83" t="s">
        <v>29</v>
      </c>
      <c r="H129" s="84"/>
      <c r="I129" s="84"/>
      <c r="J129" s="84"/>
      <c r="K129" s="84"/>
      <c r="L129" s="56"/>
      <c r="M129" s="62">
        <v>550945</v>
      </c>
      <c r="N129" s="62"/>
      <c r="O129" s="62"/>
      <c r="P129" s="62">
        <v>0</v>
      </c>
      <c r="Q129" s="62"/>
      <c r="R129" s="62"/>
      <c r="S129" s="62"/>
      <c r="T129" s="62">
        <v>0</v>
      </c>
      <c r="U129" s="62"/>
      <c r="V129" s="62"/>
      <c r="W129" s="62">
        <v>0</v>
      </c>
      <c r="X129" s="62"/>
      <c r="Y129" s="62"/>
      <c r="Z129" s="62">
        <v>0</v>
      </c>
      <c r="AA129" s="62"/>
      <c r="AB129" s="62"/>
      <c r="AC129" s="66">
        <v>5</v>
      </c>
      <c r="AD129" s="66"/>
      <c r="AE129" s="66"/>
      <c r="AF129" s="66"/>
      <c r="AG129" s="67"/>
    </row>
    <row r="130" spans="1:34" ht="21.75" customHeight="1">
      <c r="A130" s="74"/>
      <c r="B130" s="48"/>
      <c r="C130" s="49"/>
      <c r="D130" s="95"/>
      <c r="E130" s="49"/>
      <c r="F130" s="85"/>
      <c r="G130" s="90" t="s">
        <v>80</v>
      </c>
      <c r="H130" s="91"/>
      <c r="I130" s="91"/>
      <c r="J130" s="91"/>
      <c r="K130" s="91"/>
      <c r="L130" s="91"/>
      <c r="M130" s="87"/>
      <c r="N130" s="88"/>
      <c r="O130" s="89"/>
      <c r="P130" s="87"/>
      <c r="Q130" s="88"/>
      <c r="R130" s="88"/>
      <c r="S130" s="89"/>
      <c r="T130" s="87"/>
      <c r="U130" s="88"/>
      <c r="V130" s="89"/>
      <c r="W130" s="87"/>
      <c r="X130" s="88"/>
      <c r="Y130" s="89"/>
      <c r="Z130" s="87"/>
      <c r="AA130" s="88"/>
      <c r="AB130" s="89"/>
      <c r="AC130" s="92"/>
      <c r="AD130" s="93"/>
      <c r="AE130" s="93"/>
      <c r="AF130" s="93"/>
      <c r="AG130" s="94"/>
      <c r="AH130"/>
    </row>
    <row r="131" spans="1:33" s="10" customFormat="1" ht="21.75" customHeight="1">
      <c r="A131" s="74"/>
      <c r="B131" s="75">
        <v>813241</v>
      </c>
      <c r="C131" s="76"/>
      <c r="D131" s="79">
        <v>3241</v>
      </c>
      <c r="E131" s="79"/>
      <c r="F131" s="81">
        <v>1090</v>
      </c>
      <c r="G131" s="83" t="s">
        <v>29</v>
      </c>
      <c r="H131" s="84"/>
      <c r="I131" s="84"/>
      <c r="J131" s="84"/>
      <c r="K131" s="84"/>
      <c r="L131" s="56"/>
      <c r="M131" s="62">
        <v>28000</v>
      </c>
      <c r="N131" s="62"/>
      <c r="O131" s="62"/>
      <c r="P131" s="62">
        <v>1330649</v>
      </c>
      <c r="Q131" s="62"/>
      <c r="R131" s="62"/>
      <c r="S131" s="62"/>
      <c r="T131" s="62">
        <v>0</v>
      </c>
      <c r="U131" s="62"/>
      <c r="V131" s="62"/>
      <c r="W131" s="62">
        <v>0</v>
      </c>
      <c r="X131" s="62"/>
      <c r="Y131" s="62"/>
      <c r="Z131" s="62">
        <v>0</v>
      </c>
      <c r="AA131" s="62"/>
      <c r="AB131" s="62"/>
      <c r="AC131" s="66">
        <v>3</v>
      </c>
      <c r="AD131" s="66"/>
      <c r="AE131" s="66"/>
      <c r="AF131" s="66"/>
      <c r="AG131" s="67"/>
    </row>
    <row r="132" spans="1:34" ht="21.75" customHeight="1">
      <c r="A132" s="74"/>
      <c r="B132" s="48"/>
      <c r="C132" s="49"/>
      <c r="D132" s="95"/>
      <c r="E132" s="49"/>
      <c r="F132" s="85"/>
      <c r="G132" s="90" t="s">
        <v>79</v>
      </c>
      <c r="H132" s="91"/>
      <c r="I132" s="91"/>
      <c r="J132" s="91"/>
      <c r="K132" s="91"/>
      <c r="L132" s="91"/>
      <c r="M132" s="87"/>
      <c r="N132" s="88"/>
      <c r="O132" s="89"/>
      <c r="P132" s="87"/>
      <c r="Q132" s="88"/>
      <c r="R132" s="88"/>
      <c r="S132" s="89"/>
      <c r="T132" s="87"/>
      <c r="U132" s="88"/>
      <c r="V132" s="89"/>
      <c r="W132" s="87"/>
      <c r="X132" s="88"/>
      <c r="Y132" s="89"/>
      <c r="Z132" s="87"/>
      <c r="AA132" s="88"/>
      <c r="AB132" s="89"/>
      <c r="AC132" s="92"/>
      <c r="AD132" s="93"/>
      <c r="AE132" s="93"/>
      <c r="AF132" s="93"/>
      <c r="AG132" s="94"/>
      <c r="AH132"/>
    </row>
    <row r="133" spans="1:33" s="10" customFormat="1" ht="21.75" customHeight="1">
      <c r="A133" s="74"/>
      <c r="B133" s="75">
        <v>813242</v>
      </c>
      <c r="C133" s="76"/>
      <c r="D133" s="79">
        <v>3242</v>
      </c>
      <c r="E133" s="79"/>
      <c r="F133" s="81">
        <v>1090</v>
      </c>
      <c r="G133" s="83" t="s">
        <v>29</v>
      </c>
      <c r="H133" s="84"/>
      <c r="I133" s="84"/>
      <c r="J133" s="84"/>
      <c r="K133" s="84"/>
      <c r="L133" s="56"/>
      <c r="M133" s="62">
        <v>0</v>
      </c>
      <c r="N133" s="62"/>
      <c r="O133" s="62"/>
      <c r="P133" s="62">
        <v>0</v>
      </c>
      <c r="Q133" s="62"/>
      <c r="R133" s="62"/>
      <c r="S133" s="62"/>
      <c r="T133" s="62">
        <v>1200000</v>
      </c>
      <c r="U133" s="62"/>
      <c r="V133" s="62"/>
      <c r="W133" s="62">
        <v>1263600</v>
      </c>
      <c r="X133" s="62"/>
      <c r="Y133" s="62"/>
      <c r="Z133" s="62">
        <v>1328040</v>
      </c>
      <c r="AA133" s="62"/>
      <c r="AB133" s="62"/>
      <c r="AC133" s="66">
        <v>2</v>
      </c>
      <c r="AD133" s="66"/>
      <c r="AE133" s="66"/>
      <c r="AF133" s="66"/>
      <c r="AG133" s="67"/>
    </row>
    <row r="134" spans="1:34" ht="21.75" customHeight="1" thickBot="1">
      <c r="A134" s="74"/>
      <c r="B134" s="77"/>
      <c r="C134" s="78"/>
      <c r="D134" s="80"/>
      <c r="E134" s="78"/>
      <c r="F134" s="82"/>
      <c r="G134" s="71" t="s">
        <v>38</v>
      </c>
      <c r="H134" s="71"/>
      <c r="I134" s="71"/>
      <c r="J134" s="71"/>
      <c r="K134" s="71"/>
      <c r="L134" s="71"/>
      <c r="M134" s="63"/>
      <c r="N134" s="64"/>
      <c r="O134" s="65"/>
      <c r="P134" s="63"/>
      <c r="Q134" s="64"/>
      <c r="R134" s="64"/>
      <c r="S134" s="65"/>
      <c r="T134" s="63"/>
      <c r="U134" s="64"/>
      <c r="V134" s="65"/>
      <c r="W134" s="63"/>
      <c r="X134" s="64"/>
      <c r="Y134" s="65"/>
      <c r="Z134" s="63"/>
      <c r="AA134" s="64"/>
      <c r="AB134" s="65"/>
      <c r="AC134" s="68"/>
      <c r="AD134" s="69"/>
      <c r="AE134" s="69"/>
      <c r="AF134" s="69"/>
      <c r="AG134" s="70"/>
      <c r="AH134"/>
    </row>
    <row r="135" spans="2:33" s="15" customFormat="1" ht="18.75" customHeight="1" thickBot="1">
      <c r="B135" s="127" t="s">
        <v>39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9"/>
      <c r="M135" s="130">
        <f>M121+M123+M125+M127+M131+M129</f>
        <v>1093107</v>
      </c>
      <c r="N135" s="131"/>
      <c r="O135" s="131"/>
      <c r="P135" s="55"/>
      <c r="Q135" s="130">
        <f>P121+P123+P125+P127+P131+P129</f>
        <v>4038140</v>
      </c>
      <c r="R135" s="191"/>
      <c r="S135" s="130">
        <f>R121+R123+R125+R127</f>
        <v>0</v>
      </c>
      <c r="T135" s="191"/>
      <c r="U135" s="130">
        <f>T121+T123+T125+T127+T131+T129+T133</f>
        <v>3547200</v>
      </c>
      <c r="V135" s="186"/>
      <c r="W135" s="130">
        <f>W121+W123+W125+W127+W131+W129+W133</f>
        <v>3735190</v>
      </c>
      <c r="X135" s="192"/>
      <c r="Y135" s="192"/>
      <c r="Z135" s="186"/>
      <c r="AA135" s="130">
        <f>Z121+Z123+Z131+Z125+Z127+Z129+Z133</f>
        <v>3925707</v>
      </c>
      <c r="AB135" s="186"/>
      <c r="AC135" s="187"/>
      <c r="AD135" s="187"/>
      <c r="AE135" s="187"/>
      <c r="AF135" s="187"/>
      <c r="AG135" s="188"/>
    </row>
    <row r="136" s="7" customFormat="1" ht="11.25" customHeight="1"/>
    <row r="138" spans="1:34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72"/>
      <c r="O138" s="72"/>
      <c r="P138" s="34"/>
      <c r="Q138" s="33"/>
      <c r="R138" s="35"/>
      <c r="S138" s="35"/>
      <c r="T138" s="35"/>
      <c r="U138" s="36"/>
      <c r="V138" s="36"/>
      <c r="W138" s="36"/>
      <c r="X138" s="36"/>
      <c r="Y138" s="36"/>
      <c r="Z138" s="36"/>
      <c r="AA138" s="36"/>
      <c r="AB138"/>
      <c r="AC138"/>
      <c r="AD138"/>
      <c r="AE138"/>
      <c r="AF138"/>
      <c r="AG138"/>
      <c r="AH138"/>
    </row>
    <row r="139" spans="1:34" ht="11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21:27" s="1" customFormat="1" ht="17.25" customHeight="1">
      <c r="U140" s="29"/>
      <c r="V140" s="29"/>
      <c r="W140" s="29"/>
      <c r="X140" s="29"/>
      <c r="Y140" s="29"/>
      <c r="Z140" s="29"/>
      <c r="AA140" s="29"/>
    </row>
    <row r="141" spans="21:27" s="1" customFormat="1" ht="17.25" customHeight="1">
      <c r="U141" s="29"/>
      <c r="V141" s="29"/>
      <c r="W141" s="29"/>
      <c r="X141" s="29"/>
      <c r="Y141" s="29"/>
      <c r="Z141" s="29"/>
      <c r="AA141" s="29"/>
    </row>
    <row r="142" spans="1:34" ht="29.25" customHeight="1">
      <c r="A142"/>
      <c r="B142"/>
      <c r="C142" s="111" t="s">
        <v>41</v>
      </c>
      <c r="D142" s="111"/>
      <c r="E142" s="111"/>
      <c r="F142" s="111"/>
      <c r="G142" s="111"/>
      <c r="H142" s="111"/>
      <c r="I142" s="189"/>
      <c r="J142" s="189"/>
      <c r="K142" s="189"/>
      <c r="L142" s="189"/>
      <c r="M142" s="189"/>
      <c r="N142"/>
      <c r="O142"/>
      <c r="P142" s="190" t="s">
        <v>42</v>
      </c>
      <c r="Q142" s="190"/>
      <c r="R142" s="190"/>
      <c r="S142" s="190"/>
      <c r="T142" s="190"/>
      <c r="U142" s="190"/>
      <c r="V142" s="190"/>
      <c r="W142" s="190"/>
      <c r="X142" s="190"/>
      <c r="Y142" s="190"/>
      <c r="Z142"/>
      <c r="AA142"/>
      <c r="AB142"/>
      <c r="AC142"/>
      <c r="AD142"/>
      <c r="AE142"/>
      <c r="AF142"/>
      <c r="AG142"/>
      <c r="AH142"/>
    </row>
    <row r="143" spans="1:34" ht="11.25" customHeight="1">
      <c r="A143"/>
      <c r="B143"/>
      <c r="C143"/>
      <c r="D143"/>
      <c r="E143"/>
      <c r="F143"/>
      <c r="G143"/>
      <c r="H143"/>
      <c r="I143" s="193" t="s">
        <v>43</v>
      </c>
      <c r="J143" s="193"/>
      <c r="K143" s="193"/>
      <c r="L143" s="193"/>
      <c r="M143" s="193"/>
      <c r="N143"/>
      <c r="O143"/>
      <c r="P143" s="193" t="s">
        <v>44</v>
      </c>
      <c r="Q143" s="193"/>
      <c r="R143" s="193"/>
      <c r="S143" s="193"/>
      <c r="T143" s="193"/>
      <c r="U143" s="193"/>
      <c r="V143" s="193"/>
      <c r="W143" s="193"/>
      <c r="X143" s="193"/>
      <c r="Y143" s="193"/>
      <c r="Z143"/>
      <c r="AA143"/>
      <c r="AB143"/>
      <c r="AC143"/>
      <c r="AD143"/>
      <c r="AE143"/>
      <c r="AF143"/>
      <c r="AG143"/>
      <c r="AH143"/>
    </row>
    <row r="144" s="1" customFormat="1" ht="17.25" customHeight="1"/>
    <row r="145" spans="1:34" ht="11.25" customHeight="1">
      <c r="A145"/>
      <c r="B145"/>
      <c r="C145" s="111" t="s">
        <v>45</v>
      </c>
      <c r="D145" s="111"/>
      <c r="E145" s="111"/>
      <c r="F145" s="111"/>
      <c r="G145" s="111"/>
      <c r="H145" s="111"/>
      <c r="I145" s="189"/>
      <c r="J145" s="189"/>
      <c r="K145" s="189"/>
      <c r="L145" s="189"/>
      <c r="M145" s="189"/>
      <c r="N145"/>
      <c r="O145"/>
      <c r="P145" s="190" t="s">
        <v>46</v>
      </c>
      <c r="Q145" s="190"/>
      <c r="R145" s="190"/>
      <c r="S145" s="190"/>
      <c r="T145" s="190"/>
      <c r="U145" s="190"/>
      <c r="V145" s="190"/>
      <c r="W145" s="190"/>
      <c r="X145" s="190"/>
      <c r="Y145" s="190"/>
      <c r="Z145"/>
      <c r="AA145"/>
      <c r="AB145"/>
      <c r="AC145"/>
      <c r="AD145"/>
      <c r="AE145"/>
      <c r="AF145"/>
      <c r="AG145"/>
      <c r="AH145"/>
    </row>
    <row r="146" spans="1:34" ht="11.25" customHeight="1">
      <c r="A146"/>
      <c r="B146"/>
      <c r="C146"/>
      <c r="D146"/>
      <c r="E146"/>
      <c r="F146"/>
      <c r="G146"/>
      <c r="H146"/>
      <c r="I146" s="193" t="s">
        <v>43</v>
      </c>
      <c r="J146" s="193"/>
      <c r="K146" s="193"/>
      <c r="L146" s="193"/>
      <c r="M146" s="193"/>
      <c r="N146"/>
      <c r="O146"/>
      <c r="P146" s="193" t="s">
        <v>44</v>
      </c>
      <c r="Q146" s="193"/>
      <c r="R146" s="193"/>
      <c r="S146" s="193"/>
      <c r="T146" s="193"/>
      <c r="U146" s="193"/>
      <c r="V146" s="193"/>
      <c r="W146" s="193"/>
      <c r="X146" s="193"/>
      <c r="Y146" s="193"/>
      <c r="Z146"/>
      <c r="AA146"/>
      <c r="AB146"/>
      <c r="AC146"/>
      <c r="AD146"/>
      <c r="AE146"/>
      <c r="AF146"/>
      <c r="AG146"/>
      <c r="AH146"/>
    </row>
    <row r="147" s="16" customFormat="1" ht="8.25" customHeight="1"/>
    <row r="148" s="16" customFormat="1" ht="8.25" customHeight="1"/>
    <row r="149" s="16" customFormat="1" ht="8.25" customHeight="1"/>
    <row r="150" s="16" customFormat="1" ht="8.25" customHeight="1"/>
    <row r="151" s="16" customFormat="1" ht="8.25" customHeight="1"/>
    <row r="152" s="16" customFormat="1" ht="8.25" customHeight="1"/>
    <row r="153" s="16" customFormat="1" ht="8.25" customHeight="1"/>
    <row r="154" s="16" customFormat="1" ht="8.25" customHeight="1"/>
    <row r="155" s="16" customFormat="1" ht="8.25" customHeight="1"/>
    <row r="156" spans="14:27" ht="18" customHeight="1">
      <c r="N156" s="72"/>
      <c r="O156" s="72"/>
      <c r="P156" s="34"/>
      <c r="Q156" s="33"/>
      <c r="U156" s="29">
        <v>329060474</v>
      </c>
      <c r="V156" s="29"/>
      <c r="W156" s="29"/>
      <c r="X156" s="29">
        <v>346382332</v>
      </c>
      <c r="Y156" s="29"/>
      <c r="Z156" s="29"/>
      <c r="AA156" s="29">
        <v>364488784</v>
      </c>
    </row>
    <row r="159" spans="14:27" ht="26.25" customHeight="1">
      <c r="N159" s="61">
        <f>M113+M135</f>
        <v>187682594</v>
      </c>
      <c r="O159" s="61"/>
      <c r="P159" s="57">
        <f>O113+P135</f>
        <v>0</v>
      </c>
      <c r="Q159" s="57">
        <f>P113+Q135</f>
        <v>222328576</v>
      </c>
      <c r="U159" s="57">
        <f>T113+U135</f>
        <v>329060474</v>
      </c>
      <c r="V159" s="58"/>
      <c r="W159" s="58"/>
      <c r="X159" s="57">
        <f>W113+W135</f>
        <v>346382332</v>
      </c>
      <c r="Y159" s="57"/>
      <c r="Z159" s="57">
        <f>Y113+Z135</f>
        <v>0</v>
      </c>
      <c r="AA159" s="57">
        <f>Z113+AA135</f>
        <v>364488784</v>
      </c>
    </row>
    <row r="163" spans="21:27" ht="15">
      <c r="U163" s="59">
        <f>U156-U159</f>
        <v>0</v>
      </c>
      <c r="V163" s="60"/>
      <c r="W163" s="60"/>
      <c r="X163" s="59">
        <f>X156-X159</f>
        <v>0</v>
      </c>
      <c r="Y163" s="60"/>
      <c r="Z163" s="60"/>
      <c r="AA163" s="59">
        <f>AA156-AA159</f>
        <v>0</v>
      </c>
    </row>
  </sheetData>
  <mergeCells count="716">
    <mergeCell ref="S22:V22"/>
    <mergeCell ref="V4:AI4"/>
    <mergeCell ref="V3:AG3"/>
    <mergeCell ref="W21:Y21"/>
    <mergeCell ref="Z21:AB21"/>
    <mergeCell ref="AC21:AG21"/>
    <mergeCell ref="Z46:AB46"/>
    <mergeCell ref="AC46:AG46"/>
    <mergeCell ref="B46:M46"/>
    <mergeCell ref="N46:O46"/>
    <mergeCell ref="P46:R46"/>
    <mergeCell ref="S46:V46"/>
    <mergeCell ref="Z51:AB51"/>
    <mergeCell ref="AC51:AG51"/>
    <mergeCell ref="B45:M45"/>
    <mergeCell ref="N45:O45"/>
    <mergeCell ref="P45:R45"/>
    <mergeCell ref="S45:V45"/>
    <mergeCell ref="W45:Y45"/>
    <mergeCell ref="Z45:AB45"/>
    <mergeCell ref="AC45:AG45"/>
    <mergeCell ref="W46:Y46"/>
    <mergeCell ref="M123:O124"/>
    <mergeCell ref="P123:S124"/>
    <mergeCell ref="T123:V124"/>
    <mergeCell ref="W51:Y51"/>
    <mergeCell ref="B51:M51"/>
    <mergeCell ref="N51:O51"/>
    <mergeCell ref="P51:R51"/>
    <mergeCell ref="S51:V51"/>
    <mergeCell ref="B123:C124"/>
    <mergeCell ref="D123:E124"/>
    <mergeCell ref="F123:F124"/>
    <mergeCell ref="G123:L123"/>
    <mergeCell ref="W71:Y72"/>
    <mergeCell ref="Z71:AB72"/>
    <mergeCell ref="AC71:AG72"/>
    <mergeCell ref="G72:L72"/>
    <mergeCell ref="G71:L71"/>
    <mergeCell ref="M71:O72"/>
    <mergeCell ref="P71:S72"/>
    <mergeCell ref="T71:V72"/>
    <mergeCell ref="W59:Y59"/>
    <mergeCell ref="Z59:AB59"/>
    <mergeCell ref="AC59:AG59"/>
    <mergeCell ref="B59:M59"/>
    <mergeCell ref="N59:O59"/>
    <mergeCell ref="P59:R59"/>
    <mergeCell ref="S59:V59"/>
    <mergeCell ref="AC57:AG57"/>
    <mergeCell ref="B58:M58"/>
    <mergeCell ref="N58:O58"/>
    <mergeCell ref="P58:R58"/>
    <mergeCell ref="S58:V58"/>
    <mergeCell ref="W58:Y58"/>
    <mergeCell ref="Z58:AB58"/>
    <mergeCell ref="AC58:AG58"/>
    <mergeCell ref="W57:Y57"/>
    <mergeCell ref="Z57:AB57"/>
    <mergeCell ref="AC22:AG22"/>
    <mergeCell ref="P21:S21"/>
    <mergeCell ref="T21:V21"/>
    <mergeCell ref="B22:M22"/>
    <mergeCell ref="N22:O22"/>
    <mergeCell ref="W22:Y22"/>
    <mergeCell ref="Z22:AB22"/>
    <mergeCell ref="N21:O21"/>
    <mergeCell ref="B21:M21"/>
    <mergeCell ref="P22:R22"/>
    <mergeCell ref="W65:Y66"/>
    <mergeCell ref="Z65:AB66"/>
    <mergeCell ref="AC65:AG66"/>
    <mergeCell ref="G66:L66"/>
    <mergeCell ref="G65:L65"/>
    <mergeCell ref="M65:O66"/>
    <mergeCell ref="P65:S66"/>
    <mergeCell ref="T65:V66"/>
    <mergeCell ref="G124:L124"/>
    <mergeCell ref="A65:A66"/>
    <mergeCell ref="B65:C66"/>
    <mergeCell ref="D65:E66"/>
    <mergeCell ref="F65:F66"/>
    <mergeCell ref="A71:A72"/>
    <mergeCell ref="B71:C72"/>
    <mergeCell ref="D71:E72"/>
    <mergeCell ref="F71:F72"/>
    <mergeCell ref="A123:A124"/>
    <mergeCell ref="N138:O138"/>
    <mergeCell ref="I146:M146"/>
    <mergeCell ref="P146:Y146"/>
    <mergeCell ref="G105:L105"/>
    <mergeCell ref="I143:M143"/>
    <mergeCell ref="P143:Y143"/>
    <mergeCell ref="C145:H145"/>
    <mergeCell ref="I145:M145"/>
    <mergeCell ref="P145:Y145"/>
    <mergeCell ref="W123:Y124"/>
    <mergeCell ref="Q135:R135"/>
    <mergeCell ref="U135:V135"/>
    <mergeCell ref="S135:T135"/>
    <mergeCell ref="W135:Z135"/>
    <mergeCell ref="A93:A94"/>
    <mergeCell ref="B93:C94"/>
    <mergeCell ref="D93:E94"/>
    <mergeCell ref="F93:F94"/>
    <mergeCell ref="G93:L93"/>
    <mergeCell ref="M93:O94"/>
    <mergeCell ref="P93:S94"/>
    <mergeCell ref="T93:V94"/>
    <mergeCell ref="W113:Y113"/>
    <mergeCell ref="Z113:AB113"/>
    <mergeCell ref="AC113:AG113"/>
    <mergeCell ref="B117:AB117"/>
    <mergeCell ref="B113:L113"/>
    <mergeCell ref="M113:O113"/>
    <mergeCell ref="P113:S113"/>
    <mergeCell ref="T113:V113"/>
    <mergeCell ref="AC127:AG128"/>
    <mergeCell ref="Z127:AB128"/>
    <mergeCell ref="AC125:AG126"/>
    <mergeCell ref="AC119:AG119"/>
    <mergeCell ref="AC120:AG120"/>
    <mergeCell ref="Z123:AB124"/>
    <mergeCell ref="AC123:AG124"/>
    <mergeCell ref="M125:O126"/>
    <mergeCell ref="P125:S126"/>
    <mergeCell ref="P127:S128"/>
    <mergeCell ref="T127:V128"/>
    <mergeCell ref="T87:V88"/>
    <mergeCell ref="W87:Y88"/>
    <mergeCell ref="Z93:AB94"/>
    <mergeCell ref="AC93:AG94"/>
    <mergeCell ref="Z87:AB88"/>
    <mergeCell ref="AC87:AG88"/>
    <mergeCell ref="AC89:AG90"/>
    <mergeCell ref="AC91:AG92"/>
    <mergeCell ref="W93:Y94"/>
    <mergeCell ref="M91:O92"/>
    <mergeCell ref="P91:S92"/>
    <mergeCell ref="W89:Y90"/>
    <mergeCell ref="Z89:AB90"/>
    <mergeCell ref="T89:V90"/>
    <mergeCell ref="M87:O88"/>
    <mergeCell ref="P87:S88"/>
    <mergeCell ref="B127:C128"/>
    <mergeCell ref="G128:L128"/>
    <mergeCell ref="G87:L87"/>
    <mergeCell ref="G88:L88"/>
    <mergeCell ref="M127:O128"/>
    <mergeCell ref="P119:S119"/>
    <mergeCell ref="G122:L122"/>
    <mergeCell ref="B105:C106"/>
    <mergeCell ref="A87:A88"/>
    <mergeCell ref="B87:C88"/>
    <mergeCell ref="D87:E88"/>
    <mergeCell ref="F87:F88"/>
    <mergeCell ref="A91:A92"/>
    <mergeCell ref="G94:L94"/>
    <mergeCell ref="W127:Y128"/>
    <mergeCell ref="A125:A126"/>
    <mergeCell ref="B125:C126"/>
    <mergeCell ref="D125:E126"/>
    <mergeCell ref="F125:F126"/>
    <mergeCell ref="D127:E128"/>
    <mergeCell ref="F127:F128"/>
    <mergeCell ref="G127:L127"/>
    <mergeCell ref="A127:A128"/>
    <mergeCell ref="Z85:AB86"/>
    <mergeCell ref="AC85:AG86"/>
    <mergeCell ref="A89:A90"/>
    <mergeCell ref="B89:C90"/>
    <mergeCell ref="D89:E90"/>
    <mergeCell ref="F89:F90"/>
    <mergeCell ref="G89:L89"/>
    <mergeCell ref="M89:O90"/>
    <mergeCell ref="P89:S90"/>
    <mergeCell ref="M85:O86"/>
    <mergeCell ref="P85:S86"/>
    <mergeCell ref="T85:V86"/>
    <mergeCell ref="W85:Y86"/>
    <mergeCell ref="B120:C120"/>
    <mergeCell ref="D120:E120"/>
    <mergeCell ref="G120:L120"/>
    <mergeCell ref="M120:O120"/>
    <mergeCell ref="P120:S120"/>
    <mergeCell ref="T120:V120"/>
    <mergeCell ref="W120:Y120"/>
    <mergeCell ref="Z120:AB120"/>
    <mergeCell ref="T119:V119"/>
    <mergeCell ref="W119:Y119"/>
    <mergeCell ref="Z119:AB119"/>
    <mergeCell ref="B119:C119"/>
    <mergeCell ref="D119:E119"/>
    <mergeCell ref="G119:L119"/>
    <mergeCell ref="M119:O119"/>
    <mergeCell ref="W111:Y112"/>
    <mergeCell ref="Z111:AB112"/>
    <mergeCell ref="AC111:AG112"/>
    <mergeCell ref="G112:L112"/>
    <mergeCell ref="G111:L111"/>
    <mergeCell ref="M111:O112"/>
    <mergeCell ref="P111:S112"/>
    <mergeCell ref="T111:V112"/>
    <mergeCell ref="A111:A112"/>
    <mergeCell ref="B111:C112"/>
    <mergeCell ref="D111:E112"/>
    <mergeCell ref="F111:F112"/>
    <mergeCell ref="W103:Y104"/>
    <mergeCell ref="Z103:AB104"/>
    <mergeCell ref="AC103:AG104"/>
    <mergeCell ref="G104:L104"/>
    <mergeCell ref="G103:L103"/>
    <mergeCell ref="M103:O104"/>
    <mergeCell ref="P103:S104"/>
    <mergeCell ref="T103:V104"/>
    <mergeCell ref="A103:A104"/>
    <mergeCell ref="B103:C104"/>
    <mergeCell ref="D103:E104"/>
    <mergeCell ref="F103:F104"/>
    <mergeCell ref="W99:Y100"/>
    <mergeCell ref="Z99:AB100"/>
    <mergeCell ref="AC99:AG100"/>
    <mergeCell ref="G100:L100"/>
    <mergeCell ref="G99:L99"/>
    <mergeCell ref="M99:O100"/>
    <mergeCell ref="P99:S100"/>
    <mergeCell ref="T99:V100"/>
    <mergeCell ref="A99:A100"/>
    <mergeCell ref="B99:C100"/>
    <mergeCell ref="D99:E100"/>
    <mergeCell ref="F99:F100"/>
    <mergeCell ref="W97:Y98"/>
    <mergeCell ref="Z97:AB98"/>
    <mergeCell ref="AC97:AG98"/>
    <mergeCell ref="G98:L98"/>
    <mergeCell ref="G97:L97"/>
    <mergeCell ref="M97:O98"/>
    <mergeCell ref="P97:S98"/>
    <mergeCell ref="T97:V98"/>
    <mergeCell ref="A97:A98"/>
    <mergeCell ref="B97:C98"/>
    <mergeCell ref="D97:E98"/>
    <mergeCell ref="F97:F98"/>
    <mergeCell ref="W83:Y84"/>
    <mergeCell ref="Z83:AB84"/>
    <mergeCell ref="AC83:AG84"/>
    <mergeCell ref="G84:L84"/>
    <mergeCell ref="G83:L83"/>
    <mergeCell ref="M83:O84"/>
    <mergeCell ref="P83:S84"/>
    <mergeCell ref="T83:V84"/>
    <mergeCell ref="A83:A84"/>
    <mergeCell ref="B83:C84"/>
    <mergeCell ref="D83:E84"/>
    <mergeCell ref="F83:F84"/>
    <mergeCell ref="W81:Y82"/>
    <mergeCell ref="Z81:AB82"/>
    <mergeCell ref="AC81:AG82"/>
    <mergeCell ref="G82:L82"/>
    <mergeCell ref="G81:L81"/>
    <mergeCell ref="M81:O82"/>
    <mergeCell ref="P81:S82"/>
    <mergeCell ref="T81:V82"/>
    <mergeCell ref="W77:Y78"/>
    <mergeCell ref="Z77:AB78"/>
    <mergeCell ref="AC77:AG78"/>
    <mergeCell ref="G78:L78"/>
    <mergeCell ref="G77:L77"/>
    <mergeCell ref="M77:O78"/>
    <mergeCell ref="P77:S78"/>
    <mergeCell ref="T77:V78"/>
    <mergeCell ref="A77:A78"/>
    <mergeCell ref="B77:C78"/>
    <mergeCell ref="D77:E78"/>
    <mergeCell ref="F77:F78"/>
    <mergeCell ref="AC73:AG74"/>
    <mergeCell ref="G74:L74"/>
    <mergeCell ref="G73:L73"/>
    <mergeCell ref="M73:O74"/>
    <mergeCell ref="P73:S74"/>
    <mergeCell ref="T73:V74"/>
    <mergeCell ref="A73:A74"/>
    <mergeCell ref="B73:C74"/>
    <mergeCell ref="D73:E74"/>
    <mergeCell ref="F73:F74"/>
    <mergeCell ref="W67:Y68"/>
    <mergeCell ref="Z67:AB68"/>
    <mergeCell ref="AC67:AG68"/>
    <mergeCell ref="G68:L68"/>
    <mergeCell ref="G67:L67"/>
    <mergeCell ref="M67:O68"/>
    <mergeCell ref="P67:S68"/>
    <mergeCell ref="T67:V68"/>
    <mergeCell ref="A67:A68"/>
    <mergeCell ref="B67:C68"/>
    <mergeCell ref="D67:E68"/>
    <mergeCell ref="F67:F68"/>
    <mergeCell ref="AC63:AG63"/>
    <mergeCell ref="B64:C64"/>
    <mergeCell ref="D64:E64"/>
    <mergeCell ref="G64:L64"/>
    <mergeCell ref="M64:O64"/>
    <mergeCell ref="P64:S64"/>
    <mergeCell ref="T64:V64"/>
    <mergeCell ref="W64:Y64"/>
    <mergeCell ref="Z64:AB64"/>
    <mergeCell ref="AC64:AG64"/>
    <mergeCell ref="B56:AG56"/>
    <mergeCell ref="B61:AA61"/>
    <mergeCell ref="B63:C63"/>
    <mergeCell ref="D63:E63"/>
    <mergeCell ref="G63:L63"/>
    <mergeCell ref="M63:O63"/>
    <mergeCell ref="P63:S63"/>
    <mergeCell ref="T63:V63"/>
    <mergeCell ref="W63:Y63"/>
    <mergeCell ref="Z63:AB63"/>
    <mergeCell ref="T79:V80"/>
    <mergeCell ref="W79:Y80"/>
    <mergeCell ref="Z79:AB80"/>
    <mergeCell ref="AC79:AG80"/>
    <mergeCell ref="F79:F80"/>
    <mergeCell ref="G79:L79"/>
    <mergeCell ref="M79:O80"/>
    <mergeCell ref="P79:S80"/>
    <mergeCell ref="M75:O76"/>
    <mergeCell ref="P75:S76"/>
    <mergeCell ref="T75:V76"/>
    <mergeCell ref="W75:Y76"/>
    <mergeCell ref="G75:L75"/>
    <mergeCell ref="G76:L76"/>
    <mergeCell ref="A79:A80"/>
    <mergeCell ref="B79:C80"/>
    <mergeCell ref="D79:E80"/>
    <mergeCell ref="G80:L80"/>
    <mergeCell ref="A75:A76"/>
    <mergeCell ref="B75:C76"/>
    <mergeCell ref="D75:E76"/>
    <mergeCell ref="F75:F76"/>
    <mergeCell ref="T121:V122"/>
    <mergeCell ref="W121:Y122"/>
    <mergeCell ref="Z121:AB122"/>
    <mergeCell ref="AC121:AG122"/>
    <mergeCell ref="W55:Y55"/>
    <mergeCell ref="Z55:AB55"/>
    <mergeCell ref="AC55:AG55"/>
    <mergeCell ref="A121:A122"/>
    <mergeCell ref="B121:C122"/>
    <mergeCell ref="D121:E122"/>
    <mergeCell ref="F121:F122"/>
    <mergeCell ref="G121:L121"/>
    <mergeCell ref="M121:O122"/>
    <mergeCell ref="P121:S122"/>
    <mergeCell ref="B55:M55"/>
    <mergeCell ref="N55:O55"/>
    <mergeCell ref="P55:R55"/>
    <mergeCell ref="S55:V55"/>
    <mergeCell ref="B53:AG53"/>
    <mergeCell ref="B54:M54"/>
    <mergeCell ref="N54:O54"/>
    <mergeCell ref="P54:R54"/>
    <mergeCell ref="S54:V54"/>
    <mergeCell ref="W54:Y54"/>
    <mergeCell ref="Z54:AB54"/>
    <mergeCell ref="AC54:AG54"/>
    <mergeCell ref="B52:M52"/>
    <mergeCell ref="N52:O52"/>
    <mergeCell ref="P52:R52"/>
    <mergeCell ref="S52:V52"/>
    <mergeCell ref="W52:Y52"/>
    <mergeCell ref="Z52:AB52"/>
    <mergeCell ref="AC52:AG52"/>
    <mergeCell ref="B47:AG47"/>
    <mergeCell ref="B48:M48"/>
    <mergeCell ref="N48:O48"/>
    <mergeCell ref="P48:R48"/>
    <mergeCell ref="S48:V48"/>
    <mergeCell ref="W48:Y48"/>
    <mergeCell ref="Z48:AB48"/>
    <mergeCell ref="W37:Y37"/>
    <mergeCell ref="Z37:AB37"/>
    <mergeCell ref="AC37:AG37"/>
    <mergeCell ref="B38:M38"/>
    <mergeCell ref="N38:O38"/>
    <mergeCell ref="P38:R38"/>
    <mergeCell ref="S38:V38"/>
    <mergeCell ref="W38:Y38"/>
    <mergeCell ref="Z38:AB38"/>
    <mergeCell ref="AC38:AG38"/>
    <mergeCell ref="B37:M37"/>
    <mergeCell ref="N37:O37"/>
    <mergeCell ref="P37:R37"/>
    <mergeCell ref="S37:V37"/>
    <mergeCell ref="W35:Y35"/>
    <mergeCell ref="Z35:AB35"/>
    <mergeCell ref="AC35:AG35"/>
    <mergeCell ref="B36:M36"/>
    <mergeCell ref="N36:O36"/>
    <mergeCell ref="P36:R36"/>
    <mergeCell ref="S36:V36"/>
    <mergeCell ref="W36:Y36"/>
    <mergeCell ref="Z36:AB36"/>
    <mergeCell ref="AC36:AG36"/>
    <mergeCell ref="B35:M35"/>
    <mergeCell ref="N35:O35"/>
    <mergeCell ref="P35:R35"/>
    <mergeCell ref="S35:V35"/>
    <mergeCell ref="W33:Y33"/>
    <mergeCell ref="Z33:AB33"/>
    <mergeCell ref="AC33:AG33"/>
    <mergeCell ref="B34:M34"/>
    <mergeCell ref="N34:O34"/>
    <mergeCell ref="P34:R34"/>
    <mergeCell ref="S34:V34"/>
    <mergeCell ref="W34:Y34"/>
    <mergeCell ref="Z34:AB34"/>
    <mergeCell ref="AC34:AG34"/>
    <mergeCell ref="B33:M33"/>
    <mergeCell ref="N33:O33"/>
    <mergeCell ref="P33:R33"/>
    <mergeCell ref="S33:V33"/>
    <mergeCell ref="W31:Y31"/>
    <mergeCell ref="Z31:AB31"/>
    <mergeCell ref="AC31:AG31"/>
    <mergeCell ref="B32:M32"/>
    <mergeCell ref="N32:O32"/>
    <mergeCell ref="P32:R32"/>
    <mergeCell ref="S32:V32"/>
    <mergeCell ref="W32:Y32"/>
    <mergeCell ref="Z32:AB32"/>
    <mergeCell ref="AC32:AG32"/>
    <mergeCell ref="B31:M31"/>
    <mergeCell ref="N31:O31"/>
    <mergeCell ref="P31:R31"/>
    <mergeCell ref="S31:V31"/>
    <mergeCell ref="W29:Y29"/>
    <mergeCell ref="Z29:AB29"/>
    <mergeCell ref="AC29:AG29"/>
    <mergeCell ref="B30:M30"/>
    <mergeCell ref="N30:O30"/>
    <mergeCell ref="P30:R30"/>
    <mergeCell ref="S30:V30"/>
    <mergeCell ref="W30:Y30"/>
    <mergeCell ref="Z30:AB30"/>
    <mergeCell ref="AC30:AG30"/>
    <mergeCell ref="B29:M29"/>
    <mergeCell ref="N29:O29"/>
    <mergeCell ref="P29:R29"/>
    <mergeCell ref="S29:V29"/>
    <mergeCell ref="B28:M28"/>
    <mergeCell ref="P28:R28"/>
    <mergeCell ref="S28:V28"/>
    <mergeCell ref="W28:Y28"/>
    <mergeCell ref="W27:Y27"/>
    <mergeCell ref="Z27:AB27"/>
    <mergeCell ref="AC27:AG27"/>
    <mergeCell ref="N28:O28"/>
    <mergeCell ref="Z28:AB28"/>
    <mergeCell ref="AC28:AG28"/>
    <mergeCell ref="B27:M27"/>
    <mergeCell ref="N27:O27"/>
    <mergeCell ref="P27:R27"/>
    <mergeCell ref="S27:V27"/>
    <mergeCell ref="AC25:AG25"/>
    <mergeCell ref="B26:M26"/>
    <mergeCell ref="N26:O26"/>
    <mergeCell ref="P26:R26"/>
    <mergeCell ref="S26:V26"/>
    <mergeCell ref="W26:Y26"/>
    <mergeCell ref="Z26:AB26"/>
    <mergeCell ref="AC26:AG26"/>
    <mergeCell ref="AC23:AG23"/>
    <mergeCell ref="B57:M57"/>
    <mergeCell ref="N57:O57"/>
    <mergeCell ref="P57:R57"/>
    <mergeCell ref="S57:V57"/>
    <mergeCell ref="B23:M23"/>
    <mergeCell ref="N23:O23"/>
    <mergeCell ref="P23:R23"/>
    <mergeCell ref="S23:V23"/>
    <mergeCell ref="B24:AG24"/>
    <mergeCell ref="W23:Y23"/>
    <mergeCell ref="Z23:AB23"/>
    <mergeCell ref="B25:M25"/>
    <mergeCell ref="N25:O25"/>
    <mergeCell ref="P25:R25"/>
    <mergeCell ref="S25:V25"/>
    <mergeCell ref="W25:Y25"/>
    <mergeCell ref="Z25:AB25"/>
    <mergeCell ref="W19:Y19"/>
    <mergeCell ref="Z19:AB19"/>
    <mergeCell ref="AC19:AG19"/>
    <mergeCell ref="B135:L135"/>
    <mergeCell ref="M135:O135"/>
    <mergeCell ref="B20:AG20"/>
    <mergeCell ref="B19:M19"/>
    <mergeCell ref="N19:O19"/>
    <mergeCell ref="P19:R19"/>
    <mergeCell ref="S19:V19"/>
    <mergeCell ref="B11:AH11"/>
    <mergeCell ref="B17:M18"/>
    <mergeCell ref="N17:O18"/>
    <mergeCell ref="U17:V18"/>
    <mergeCell ref="X17:Y18"/>
    <mergeCell ref="AA17:AB18"/>
    <mergeCell ref="AC17:AG18"/>
    <mergeCell ref="Q17:R18"/>
    <mergeCell ref="S17:T18"/>
    <mergeCell ref="B9:M9"/>
    <mergeCell ref="P9:R9"/>
    <mergeCell ref="W9:Y9"/>
    <mergeCell ref="AC9:AG9"/>
    <mergeCell ref="W39:Y39"/>
    <mergeCell ref="Z39:AB39"/>
    <mergeCell ref="AC39:AG39"/>
    <mergeCell ref="W40:Y40"/>
    <mergeCell ref="Z40:AB40"/>
    <mergeCell ref="AC40:AG40"/>
    <mergeCell ref="W1:AG1"/>
    <mergeCell ref="B6:O6"/>
    <mergeCell ref="B8:M8"/>
    <mergeCell ref="W8:Y8"/>
    <mergeCell ref="AC8:AG8"/>
    <mergeCell ref="V2:AG2"/>
    <mergeCell ref="D105:D106"/>
    <mergeCell ref="F105:F106"/>
    <mergeCell ref="G106:L106"/>
    <mergeCell ref="AC105:AG106"/>
    <mergeCell ref="Q105:R106"/>
    <mergeCell ref="U105:V106"/>
    <mergeCell ref="X105:Y106"/>
    <mergeCell ref="AA105:AB106"/>
    <mergeCell ref="M105:O106"/>
    <mergeCell ref="S40:V40"/>
    <mergeCell ref="B39:M39"/>
    <mergeCell ref="N39:O39"/>
    <mergeCell ref="P39:R39"/>
    <mergeCell ref="S39:V39"/>
    <mergeCell ref="W41:Y41"/>
    <mergeCell ref="Z41:AB41"/>
    <mergeCell ref="AC41:AG41"/>
    <mergeCell ref="B40:M40"/>
    <mergeCell ref="N40:O40"/>
    <mergeCell ref="B41:M41"/>
    <mergeCell ref="N41:O41"/>
    <mergeCell ref="P41:R41"/>
    <mergeCell ref="S41:V41"/>
    <mergeCell ref="P40:R40"/>
    <mergeCell ref="B42:M42"/>
    <mergeCell ref="N42:O42"/>
    <mergeCell ref="P42:R42"/>
    <mergeCell ref="S42:V42"/>
    <mergeCell ref="W42:Y42"/>
    <mergeCell ref="Z42:AB42"/>
    <mergeCell ref="AC42:AG42"/>
    <mergeCell ref="B43:M43"/>
    <mergeCell ref="N43:O43"/>
    <mergeCell ref="P43:R43"/>
    <mergeCell ref="S43:V43"/>
    <mergeCell ref="W43:Y43"/>
    <mergeCell ref="Z43:AB43"/>
    <mergeCell ref="AC43:AG43"/>
    <mergeCell ref="B44:M44"/>
    <mergeCell ref="N44:O44"/>
    <mergeCell ref="P44:R44"/>
    <mergeCell ref="S44:V44"/>
    <mergeCell ref="W44:Y44"/>
    <mergeCell ref="Z44:AB44"/>
    <mergeCell ref="AC44:AG44"/>
    <mergeCell ref="B50:M50"/>
    <mergeCell ref="N50:O50"/>
    <mergeCell ref="P50:R50"/>
    <mergeCell ref="S50:V50"/>
    <mergeCell ref="W50:Y50"/>
    <mergeCell ref="Z50:AB50"/>
    <mergeCell ref="AC50:AG50"/>
    <mergeCell ref="G85:L85"/>
    <mergeCell ref="G86:L86"/>
    <mergeCell ref="A81:A82"/>
    <mergeCell ref="B81:C82"/>
    <mergeCell ref="D81:E82"/>
    <mergeCell ref="A85:A86"/>
    <mergeCell ref="B85:C86"/>
    <mergeCell ref="D85:E86"/>
    <mergeCell ref="F85:F86"/>
    <mergeCell ref="F81:F82"/>
    <mergeCell ref="G90:L90"/>
    <mergeCell ref="T125:V126"/>
    <mergeCell ref="W125:Y126"/>
    <mergeCell ref="Z125:AB126"/>
    <mergeCell ref="G126:L126"/>
    <mergeCell ref="G125:L125"/>
    <mergeCell ref="T91:V92"/>
    <mergeCell ref="W91:Y92"/>
    <mergeCell ref="Z91:AB92"/>
    <mergeCell ref="W101:Y102"/>
    <mergeCell ref="B91:C92"/>
    <mergeCell ref="D91:E92"/>
    <mergeCell ref="F91:F92"/>
    <mergeCell ref="G91:L91"/>
    <mergeCell ref="G92:L92"/>
    <mergeCell ref="A101:A102"/>
    <mergeCell ref="B101:C102"/>
    <mergeCell ref="D101:E102"/>
    <mergeCell ref="F101:F102"/>
    <mergeCell ref="Z101:AB102"/>
    <mergeCell ref="AC101:AG102"/>
    <mergeCell ref="G102:L102"/>
    <mergeCell ref="G101:L101"/>
    <mergeCell ref="M101:O102"/>
    <mergeCell ref="P101:S102"/>
    <mergeCell ref="T101:V102"/>
    <mergeCell ref="A109:A110"/>
    <mergeCell ref="B109:C110"/>
    <mergeCell ref="D109:E110"/>
    <mergeCell ref="F109:F110"/>
    <mergeCell ref="W109:Y110"/>
    <mergeCell ref="Z109:AB110"/>
    <mergeCell ref="AC109:AG110"/>
    <mergeCell ref="G110:L110"/>
    <mergeCell ref="G109:L109"/>
    <mergeCell ref="M109:O110"/>
    <mergeCell ref="P109:S110"/>
    <mergeCell ref="T109:V110"/>
    <mergeCell ref="A131:A132"/>
    <mergeCell ref="B131:C132"/>
    <mergeCell ref="D131:E132"/>
    <mergeCell ref="F131:F132"/>
    <mergeCell ref="W131:Y132"/>
    <mergeCell ref="Z131:AB132"/>
    <mergeCell ref="AC131:AG132"/>
    <mergeCell ref="G132:L132"/>
    <mergeCell ref="G131:L131"/>
    <mergeCell ref="M131:O132"/>
    <mergeCell ref="P131:S132"/>
    <mergeCell ref="T131:V132"/>
    <mergeCell ref="A107:A108"/>
    <mergeCell ref="B107:C108"/>
    <mergeCell ref="D107:E108"/>
    <mergeCell ref="F107:F108"/>
    <mergeCell ref="W107:Y108"/>
    <mergeCell ref="Z107:AB108"/>
    <mergeCell ref="AC107:AG108"/>
    <mergeCell ref="G108:L108"/>
    <mergeCell ref="G107:L107"/>
    <mergeCell ref="M107:O108"/>
    <mergeCell ref="P107:S108"/>
    <mergeCell ref="T107:V108"/>
    <mergeCell ref="A129:A130"/>
    <mergeCell ref="B129:C130"/>
    <mergeCell ref="D129:E130"/>
    <mergeCell ref="F129:F130"/>
    <mergeCell ref="W129:Y130"/>
    <mergeCell ref="Z129:AB130"/>
    <mergeCell ref="AC129:AG130"/>
    <mergeCell ref="G130:L130"/>
    <mergeCell ref="G129:L129"/>
    <mergeCell ref="M129:O130"/>
    <mergeCell ref="P129:S130"/>
    <mergeCell ref="T129:V130"/>
    <mergeCell ref="T69:V70"/>
    <mergeCell ref="A69:A70"/>
    <mergeCell ref="B69:C70"/>
    <mergeCell ref="D69:E70"/>
    <mergeCell ref="F69:F70"/>
    <mergeCell ref="G70:L70"/>
    <mergeCell ref="G69:L69"/>
    <mergeCell ref="M69:O70"/>
    <mergeCell ref="P69:S70"/>
    <mergeCell ref="W95:Y96"/>
    <mergeCell ref="Z95:AB96"/>
    <mergeCell ref="AC95:AG96"/>
    <mergeCell ref="W69:Y70"/>
    <mergeCell ref="Z69:AB70"/>
    <mergeCell ref="AC69:AG70"/>
    <mergeCell ref="Z75:AB76"/>
    <mergeCell ref="AC75:AG76"/>
    <mergeCell ref="W73:Y74"/>
    <mergeCell ref="Z73:AB74"/>
    <mergeCell ref="G95:L95"/>
    <mergeCell ref="M95:O96"/>
    <mergeCell ref="P95:S96"/>
    <mergeCell ref="T95:V96"/>
    <mergeCell ref="G96:L96"/>
    <mergeCell ref="A95:A96"/>
    <mergeCell ref="B95:C96"/>
    <mergeCell ref="D95:E96"/>
    <mergeCell ref="F95:F96"/>
    <mergeCell ref="AC48:AG48"/>
    <mergeCell ref="B49:M49"/>
    <mergeCell ref="N49:O49"/>
    <mergeCell ref="P49:R49"/>
    <mergeCell ref="S49:V49"/>
    <mergeCell ref="W49:Y49"/>
    <mergeCell ref="Z49:AB49"/>
    <mergeCell ref="AC49:AG49"/>
    <mergeCell ref="B13:AD13"/>
    <mergeCell ref="A133:A134"/>
    <mergeCell ref="B133:C134"/>
    <mergeCell ref="D133:E134"/>
    <mergeCell ref="F133:F134"/>
    <mergeCell ref="G133:L133"/>
    <mergeCell ref="M133:O134"/>
    <mergeCell ref="P133:S134"/>
    <mergeCell ref="T133:V134"/>
    <mergeCell ref="W133:Y134"/>
    <mergeCell ref="N159:O159"/>
    <mergeCell ref="Z133:AB134"/>
    <mergeCell ref="AC133:AG134"/>
    <mergeCell ref="G134:L134"/>
    <mergeCell ref="N156:O156"/>
    <mergeCell ref="AA135:AB135"/>
    <mergeCell ref="AC135:AG135"/>
    <mergeCell ref="C142:H142"/>
    <mergeCell ref="I142:M142"/>
    <mergeCell ref="P142:Y142"/>
  </mergeCells>
  <printOptions/>
  <pageMargins left="0.47" right="0.26" top="0.38" bottom="0.36" header="0.39370078740157477" footer="0.39370078740157477"/>
  <pageSetup fitToHeight="0" horizontalDpi="600" verticalDpi="600" orientation="landscape" pageOrder="overThenDown" paperSize="9" scale="66" r:id="rId1"/>
  <rowBreaks count="3" manualBreakCount="3">
    <brk id="42" max="34" man="1"/>
    <brk id="80" max="34" man="1"/>
    <brk id="11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2019-12-13T13:17:33Z</cp:lastPrinted>
  <dcterms:created xsi:type="dcterms:W3CDTF">2019-12-09T12:28:45Z</dcterms:created>
  <dcterms:modified xsi:type="dcterms:W3CDTF">2019-12-13T13:23:19Z</dcterms:modified>
  <cp:category/>
  <cp:version/>
  <cp:contentType/>
  <cp:contentStatus/>
  <cp:revision>1</cp:revision>
</cp:coreProperties>
</file>