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490" activeTab="0"/>
  </bookViews>
  <sheets>
    <sheet name="009" sheetId="1" r:id="rId1"/>
    <sheet name="002" sheetId="2" r:id="rId2"/>
    <sheet name="800" sheetId="3" r:id="rId3"/>
    <sheet name="500" sheetId="4" r:id="rId4"/>
    <sheet name="300" sheetId="5" r:id="rId5"/>
    <sheet name="203" sheetId="6" r:id="rId6"/>
    <sheet name="101" sheetId="7" r:id="rId7"/>
  </sheets>
  <definedNames>
    <definedName name="_xlnm.Print_Titles" localSheetId="1">'002'!$53:$54</definedName>
    <definedName name="_xlnm.Print_Titles" localSheetId="0">'009'!$53:$54</definedName>
    <definedName name="_xlnm.Print_Titles" localSheetId="6">'101'!$51:$52</definedName>
    <definedName name="_xlnm.Print_Titles" localSheetId="5">'203'!$50:$51</definedName>
    <definedName name="_xlnm.Print_Titles" localSheetId="4">'300'!$50:$51</definedName>
    <definedName name="_xlnm.Print_Titles" localSheetId="3">'500'!$49:$50</definedName>
    <definedName name="_xlnm.Print_Titles" localSheetId="2">'800'!$51:$52</definedName>
    <definedName name="_xlnm.Print_Area" localSheetId="1">'002'!$A$1:$P$146</definedName>
    <definedName name="_xlnm.Print_Area" localSheetId="0">'009'!$A$1:$P$94</definedName>
    <definedName name="_xlnm.Print_Area" localSheetId="6">'101'!$A$1:$P$162</definedName>
    <definedName name="_xlnm.Print_Area" localSheetId="5">'203'!$A$1:$P$146</definedName>
    <definedName name="_xlnm.Print_Area" localSheetId="4">'300'!$A$1:$W$133</definedName>
    <definedName name="_xlnm.Print_Area" localSheetId="3">'500'!$A$1:$P$104</definedName>
    <definedName name="_xlnm.Print_Area" localSheetId="2">'800'!$A$1:$P$137</definedName>
  </definedNames>
  <calcPr fullCalcOnLoad="1"/>
</workbook>
</file>

<file path=xl/sharedStrings.xml><?xml version="1.0" encoding="utf-8"?>
<sst xmlns="http://schemas.openxmlformats.org/spreadsheetml/2006/main" count="1896" uniqueCount="278">
  <si>
    <t>ЗВІТ</t>
  </si>
  <si>
    <t xml:space="preserve">про виконання паспорта бюджетної програми </t>
  </si>
  <si>
    <t xml:space="preserve"> </t>
  </si>
  <si>
    <t xml:space="preserve">     1.</t>
  </si>
  <si>
    <t>(КПКВК МБ)</t>
  </si>
  <si>
    <t>(найменування головного розпорядника)</t>
  </si>
  <si>
    <t xml:space="preserve">     2. </t>
  </si>
  <si>
    <t>(найменування відповідального виконавця)</t>
  </si>
  <si>
    <t xml:space="preserve">     3. </t>
  </si>
  <si>
    <t>(найменування бюджетної програми)</t>
  </si>
  <si>
    <t xml:space="preserve">     4. </t>
  </si>
  <si>
    <t xml:space="preserve">Видатки та наданння кредитів за бюджетною програмою за  звітний період: </t>
  </si>
  <si>
    <t>(тис. 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</si>
  <si>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</si>
  <si>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</si>
  <si>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</si>
  <si>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</si>
  <si>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</si>
  <si>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</si>
  <si>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 xml:space="preserve">   </t>
  </si>
  <si>
    <t>№ з/п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</si>
  <si>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</si>
  <si>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</si>
  <si>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7. Результативні показники бюджетної програми та аналіз їх виконання за звітний період:</t>
  </si>
  <si>
    <t>Показники</t>
  </si>
  <si>
    <t>Одиниця виміру</t>
  </si>
  <si>
    <t>Джерело інформації</t>
  </si>
  <si>
    <t xml:space="preserve">кількість закладів </t>
  </si>
  <si>
    <t>од.</t>
  </si>
  <si>
    <t xml:space="preserve">кількість класів </t>
  </si>
  <si>
    <t>обсяги видатків</t>
  </si>
  <si>
    <t>тис.грн.</t>
  </si>
  <si>
    <t>осіб</t>
  </si>
  <si>
    <t>ефективності</t>
  </si>
  <si>
    <t>якості</t>
  </si>
  <si>
    <t>Х</t>
  </si>
  <si>
    <t>Розрахунково</t>
  </si>
  <si>
    <t>%</t>
  </si>
  <si>
    <t>Ф.№7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</si>
  <si>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</si>
  <si>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</si>
  <si>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</si>
  <si>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звітного періоду 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</si>
  <si>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</si>
  <si>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</si>
  <si>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</si>
  <si>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</si>
  <si>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...</t>
  </si>
  <si>
    <t>На початок періоду</t>
  </si>
  <si>
    <t xml:space="preserve">На кінець періоду 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</si>
  <si>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</si>
  <si>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</si>
  <si>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(програма) 2</t>
  </si>
  <si>
    <t xml:space="preserve">УСЬОГО </t>
  </si>
  <si>
    <t>(підпис)</t>
  </si>
  <si>
    <t>( прізвище та ініциали)</t>
  </si>
  <si>
    <t>Головний бухгалтер</t>
  </si>
  <si>
    <t xml:space="preserve"> Управління охорони здоров"я Миколаївської міської ради </t>
  </si>
  <si>
    <t>1412010</t>
  </si>
  <si>
    <t>Багатопрофільна стаціонарна  медична допомога населенню</t>
  </si>
  <si>
    <t>Забезпечення надання населеню амбулаторно-поліклінічної допомоги</t>
  </si>
  <si>
    <t>Забезпечення надання населеню стаціонарної медичної допомоги</t>
  </si>
  <si>
    <t xml:space="preserve">кількість установ </t>
  </si>
  <si>
    <t xml:space="preserve">кількість  штатних одиниць </t>
  </si>
  <si>
    <t>кількість лікарів поліклінічних відділень</t>
  </si>
  <si>
    <t>показники затрат:</t>
  </si>
  <si>
    <t>показники продукту:</t>
  </si>
  <si>
    <t>показники продукту</t>
  </si>
  <si>
    <t>кількість ліжко-днів денних стаціонарів</t>
  </si>
  <si>
    <t>кількість лікарських відвідувань</t>
  </si>
  <si>
    <t xml:space="preserve">кількість населення пільгових категорій </t>
  </si>
  <si>
    <t>кількість відвідувань на одного лікаря</t>
  </si>
  <si>
    <t>% забезпеченості медикаментами та виробами медичного призначення пільгових категорій населення</t>
  </si>
  <si>
    <t>показники ефективності</t>
  </si>
  <si>
    <t>показники якості</t>
  </si>
  <si>
    <t>у тому числі лікарів</t>
  </si>
  <si>
    <t>кількість ліжок у звичайних стаціонарах</t>
  </si>
  <si>
    <t>кількість ліжко-днів у звичайних стаціонарах, тис.од.:</t>
  </si>
  <si>
    <t>кількість пролікованих хворих у стаціонарі</t>
  </si>
  <si>
    <t>показники ефективності:</t>
  </si>
  <si>
    <t>завантаженість ліжкового фонду у звичайних стаціонарах</t>
  </si>
  <si>
    <t>середня тривалість лікування в стаціонарі одного хворого</t>
  </si>
  <si>
    <t>зниження рівня захворюваності порівняно з попереднім роком</t>
  </si>
  <si>
    <t>зниження показника летальності</t>
  </si>
  <si>
    <t>обсяг видатків</t>
  </si>
  <si>
    <t>кількість одиниць  придбаного обладнання</t>
  </si>
  <si>
    <t>економія коштів за рік, що виникла за результатами впровадження в експлуатацію придбаного обладнання</t>
  </si>
  <si>
    <r>
      <t xml:space="preserve">2 </t>
    </r>
    <r>
      <rPr>
        <sz val="10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</si>
  <si>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r>
      <t>3</t>
    </r>
    <r>
      <rPr>
        <sz val="10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</si>
  <si>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л.-д.</t>
  </si>
  <si>
    <t>днів</t>
  </si>
  <si>
    <t>шт.од.</t>
  </si>
  <si>
    <t>шт. од.</t>
  </si>
  <si>
    <t>тис.од.</t>
  </si>
  <si>
    <t>Начальник  управління охорони здоров'я Миколаївської міської ради</t>
  </si>
  <si>
    <t>Гордєєва О. А.</t>
  </si>
  <si>
    <t>кількість ліжок в денних стаціонарах</t>
  </si>
  <si>
    <t>Здійснення заходів / реалізація проектів з енергозбереження</t>
  </si>
  <si>
    <t>Придбання обладнання і предметів довгострокового користування</t>
  </si>
  <si>
    <t xml:space="preserve">Проведення капітального ремонту </t>
  </si>
  <si>
    <t>8. Джерела фінансування інвестиційних проектів у розрізі підпрограм 4                                                                            (тис. грн.)</t>
  </si>
  <si>
    <t>кількість установ за якими проводяться заходи з енергозбереження</t>
  </si>
  <si>
    <t>середні витрати на проведення  заходів з енергозбереження на 1 установу</t>
  </si>
  <si>
    <t>кількість об"єктів що планується відремонтувати</t>
  </si>
  <si>
    <t>середня вартість ремонту одного об"єкту</t>
  </si>
  <si>
    <t>питома вага відремонтованих об"єктів у загальній кількості, що потребують ремонту</t>
  </si>
  <si>
    <t>6. Видатки на реалізацію державних/регіональних цільових програм, які  виконуються в межах бюджетної програми, за звітний період:</t>
  </si>
  <si>
    <t>Підпрограма / завдання бюджетної програми</t>
  </si>
  <si>
    <t>середні видатки на придбання одиниці обладнання</t>
  </si>
  <si>
    <t>0</t>
  </si>
  <si>
    <t>Комплексна галузева програма розвитку "Охорона здоров'я" на 2013-2017 роки</t>
  </si>
  <si>
    <t>Усього</t>
  </si>
  <si>
    <t>Зведення планів по мережі</t>
  </si>
  <si>
    <t>Створення страхових фондів, документації м.Миколаєва на 2011-2015</t>
  </si>
  <si>
    <t>дн.</t>
  </si>
  <si>
    <t>зв.стат.звітність</t>
  </si>
  <si>
    <t xml:space="preserve">Погашення кредиторської заборгованості станом на 01.01.2014 року </t>
  </si>
  <si>
    <t>завантаженість ліжкового фонду у денних стаціонарах на 1 хворого</t>
  </si>
  <si>
    <t>Рівень виявлення захворювання на ранніх стадіях</t>
  </si>
  <si>
    <t>Рівень виявлення захворювання у осіб працездатного віку на ранніх стадіях</t>
  </si>
  <si>
    <t>Зниження показника малюкової смертності</t>
  </si>
  <si>
    <t>0,1</t>
  </si>
  <si>
    <t>1</t>
  </si>
  <si>
    <t>темп зростання середніх витрат на проведення заходів з енергозбереження порівняно з минулим роком</t>
  </si>
  <si>
    <t>1400000</t>
  </si>
  <si>
    <t>1410000</t>
  </si>
  <si>
    <t>0731</t>
  </si>
  <si>
    <t>(КФКВК)</t>
  </si>
  <si>
    <t>26 серпня 2014 року  № 836</t>
  </si>
  <si>
    <t xml:space="preserve">  України</t>
  </si>
  <si>
    <t xml:space="preserve">  Наказ Міністерства фінансів</t>
  </si>
  <si>
    <t xml:space="preserve">  ЗАТВЕРДЖЕНО</t>
  </si>
  <si>
    <t xml:space="preserve"> 5. Обсяги фінансування бюджетної програми за звітний період у розрізі підпрограм та завдань</t>
  </si>
  <si>
    <t>КПКВК</t>
  </si>
  <si>
    <t>КФКВК</t>
  </si>
  <si>
    <t>Назва регіональної цільової програми та підпрограми</t>
  </si>
  <si>
    <t xml:space="preserve">Касові видатки за звітний період </t>
  </si>
  <si>
    <t>Прогноз видатків до кінця реалізації інвестиційного проекту</t>
  </si>
  <si>
    <t>0733</t>
  </si>
  <si>
    <t xml:space="preserve">Забезпечення  надання належної лікарсько-акушерської допомоги вагітним, роділлям, породіллям та новонародженим </t>
  </si>
  <si>
    <t>0721</t>
  </si>
  <si>
    <t>0722</t>
  </si>
  <si>
    <t xml:space="preserve">Забезпечення  надання належної лікувально-оздоровчої та профілактичної стоматологічної допомоги населенню </t>
  </si>
  <si>
    <t>0726</t>
  </si>
  <si>
    <t xml:space="preserve">Забезпечення  надання населенню первинної медичної допомоги за місцем проживання (перебування) </t>
  </si>
  <si>
    <t>0763</t>
  </si>
  <si>
    <t>Інформаційно-аналітичне забезпечення закладів охорони здоров'я</t>
  </si>
  <si>
    <t>Надання медичної допомоги пільгової категорії населення</t>
  </si>
  <si>
    <t>Забезпечення зубопротезуванням пільгових категорій населення</t>
  </si>
  <si>
    <t>Надання пільгового слухопротезування населенню</t>
  </si>
  <si>
    <t>Проведення заходів з забезпечення житлом медичних працівників</t>
  </si>
  <si>
    <t>Заходи з забезпечення житлом медичних працівників</t>
  </si>
  <si>
    <t>1412050</t>
  </si>
  <si>
    <t>Лікарсько-акушерська допомога вагітним, породіллям та новонародженим</t>
  </si>
  <si>
    <t>4</t>
  </si>
  <si>
    <t>у т.ч. лікарів</t>
  </si>
  <si>
    <t>з низ в жіночих консультаціях</t>
  </si>
  <si>
    <t xml:space="preserve">кількість ліжок </t>
  </si>
  <si>
    <t>Кількість породіль</t>
  </si>
  <si>
    <t>Кількість пологів</t>
  </si>
  <si>
    <t>Кількість новонароджених</t>
  </si>
  <si>
    <t>Кількість відвідувань жіночих консультацій</t>
  </si>
  <si>
    <t>середня тривалість перебування породіль у пологовому будинку</t>
  </si>
  <si>
    <t>Кількість породіль на одного лікаря</t>
  </si>
  <si>
    <t>кількість відвідувань на одного лікаря в жіночих консультаціях</t>
  </si>
  <si>
    <t>кількість жінок, які вчасно стали на облік в жіночих консультаціях по вагітності</t>
  </si>
  <si>
    <t>завантаженість ліжкового фонду</t>
  </si>
  <si>
    <t xml:space="preserve">Кількість ліжко-днів </t>
  </si>
  <si>
    <t>Зниження показника летальності</t>
  </si>
  <si>
    <t>розрахунково</t>
  </si>
  <si>
    <t>1412120</t>
  </si>
  <si>
    <t>Амбулаторно-поліклінічна допомога населенню</t>
  </si>
  <si>
    <t>Кількість пацієнтів на одного лікаря</t>
  </si>
  <si>
    <t xml:space="preserve">Завантаженість ліжкового фонду в  денних стаціонарах </t>
  </si>
  <si>
    <t>Середній термін перебування на лікуванні в денному стаціонарі одного хворого</t>
  </si>
  <si>
    <t>зниження рівня захворюваності з тимчасовою втратою працездатності та первинного виходу на інвалідність</t>
  </si>
  <si>
    <t>кількість ліжко-днів в денних стаціонарах</t>
  </si>
  <si>
    <t>1412140</t>
  </si>
  <si>
    <t>Надання стоматологічної  допомоги населенню</t>
  </si>
  <si>
    <t>Чисельність осіб, яким проведена планова санація</t>
  </si>
  <si>
    <t>Кількість пролікованих пацієнтів на одного лікаря-стоматолога</t>
  </si>
  <si>
    <t>1412180</t>
  </si>
  <si>
    <t>Первинна  медична допомога населенню</t>
  </si>
  <si>
    <t>в тому числі лікарів, які надають первинну допомогу</t>
  </si>
  <si>
    <t>Кількість прикріпленого населення</t>
  </si>
  <si>
    <t>Кількість пролікованих хворих</t>
  </si>
  <si>
    <t xml:space="preserve">Кількість прикріпленого населення на 1 лікаря, який надає первинну допомогу </t>
  </si>
  <si>
    <t xml:space="preserve">Середня кількість відвідування на 1 лікаря </t>
  </si>
  <si>
    <t>Забезпечення повноти охоплення профілактичним щепленням</t>
  </si>
  <si>
    <t>Динаміка виявлення візуальних форм онкозахворювання в занедбаних стадіях</t>
  </si>
  <si>
    <t>Динаміка виявлення туберкульозу в занедбаних стадіях</t>
  </si>
  <si>
    <t>-9,8</t>
  </si>
  <si>
    <t>1412220</t>
  </si>
  <si>
    <t>Інші заходи в галузі охорони здоров'я</t>
  </si>
  <si>
    <t>Кількість звітних форм</t>
  </si>
  <si>
    <t>кількість аналітичних довідок, методичних рекомендацій, письмових роз'яснень, довідників, іншої інформації</t>
  </si>
  <si>
    <t>кількість проведених статистичних ревізій, перевірок, участі у комплексних комісіях</t>
  </si>
  <si>
    <t>кількість кураторських виїздів спеціалістів</t>
  </si>
  <si>
    <t>Кількість звітних форм на одного працівника</t>
  </si>
  <si>
    <t>кількість аналітичних довідок, методичних рекомендацій, письмових роз'яснень, довідників, іншої інформації на одного працівника</t>
  </si>
  <si>
    <t>кількість кураторських виїздів  на одного працівника</t>
  </si>
  <si>
    <t>ф.№7</t>
  </si>
  <si>
    <t>вилатки на зубопротезування</t>
  </si>
  <si>
    <t>Відсоток осіб, що отримали пільгове зубопротезування до загальної кількості осіб, що перебувають на черзі на пільгове зубопротезування</t>
  </si>
  <si>
    <t xml:space="preserve"> кількість осіб пільгових категорій, яким надані послуги з зубопротезування</t>
  </si>
  <si>
    <t>видатки на пільгове слухопротезування</t>
  </si>
  <si>
    <t xml:space="preserve"> кількість осіб пільгових категорій, яким надані послуги з слухопротезування</t>
  </si>
  <si>
    <t xml:space="preserve">відсоток осіб, що отримали послуги зі слухопротезування згідно черги на поточний  рік </t>
  </si>
  <si>
    <t xml:space="preserve">Погашення кредиторської заборгованості станом на 01.01.2015 року </t>
  </si>
  <si>
    <t>Кошторис на 2015 рік</t>
  </si>
  <si>
    <t>Погашення кредиторської заборгованості станом на 01.01.2015 року</t>
  </si>
  <si>
    <t xml:space="preserve">Погашення кредиторської заборгованості станом на 01.01.2016 року </t>
  </si>
  <si>
    <t xml:space="preserve">розрахунки до кошторису на 2016 рік </t>
  </si>
  <si>
    <t>Здійснення заходів/реалізація проектів  з енергозбереження</t>
  </si>
  <si>
    <t>місцевого бюджету станом на   31.12.2017   року</t>
  </si>
  <si>
    <t>Комплексна галузева програма розвитку "Охорона здоров'я" на 2016-2018 роки</t>
  </si>
  <si>
    <t xml:space="preserve">                  План заходів  на 2017р.</t>
  </si>
  <si>
    <t>Кошторис на 2017 рік</t>
  </si>
  <si>
    <t xml:space="preserve">розрахунки до кошторису на 2017 рік </t>
  </si>
  <si>
    <t>Шамрай І.В.</t>
  </si>
  <si>
    <t>Комплексна галузева програма розвитку "Охорона здоров'я" на 2016 - 2018 роки</t>
  </si>
  <si>
    <t xml:space="preserve">Спеціальний фонд </t>
  </si>
  <si>
    <t>Шамрай  І.В.</t>
  </si>
  <si>
    <t xml:space="preserve">                  План заходів  на 2017 р.</t>
  </si>
  <si>
    <t>408,000</t>
  </si>
  <si>
    <t>Забезпечення відшкодування вартості лікарських засобів для лікування окремих захворювань</t>
  </si>
  <si>
    <t>1841,000</t>
  </si>
  <si>
    <t>199,940</t>
  </si>
  <si>
    <t>2040,940</t>
  </si>
  <si>
    <t>Кошторис на 2017 рік; план асигнувань на 2017 рік</t>
  </si>
  <si>
    <t>Розрахунки до коштрису на 2017 рік</t>
  </si>
  <si>
    <t>х</t>
  </si>
  <si>
    <t>1412214</t>
  </si>
  <si>
    <t>Забезпечення централізованих заходів з лікування хворих на цукровий та нецукровий діабет</t>
  </si>
  <si>
    <t>Забезпечення хворих на цукровий діабет препаратами інсуліну</t>
  </si>
  <si>
    <t>України</t>
  </si>
  <si>
    <t>Наказ Міністерства фінансів</t>
  </si>
  <si>
    <t>видатки на забезпечення медикаментами хворих на цукровий діабет</t>
  </si>
  <si>
    <t>грн.</t>
  </si>
  <si>
    <t>Зміни до кошторису на 2017 рік</t>
  </si>
  <si>
    <t>кількість хворих на цукровий діабет, що забезпечуються препаратами інсуліну</t>
  </si>
  <si>
    <t>забезпеченість хворих на цукровий діабет препаратами інсуліну</t>
  </si>
  <si>
    <t>закріплене населення</t>
  </si>
  <si>
    <t xml:space="preserve">                                  26 серпня 2014 року  № 836</t>
  </si>
  <si>
    <t xml:space="preserve">                                   26 серпня 2014 року  № 836</t>
  </si>
  <si>
    <t>Примітки</t>
  </si>
  <si>
    <t>10 Ліжок денного стаціонару були передані з ЦПМСД №3 до МЛШМД</t>
  </si>
  <si>
    <t xml:space="preserve">Відхилення планових показників від фактично виконаних пояснюється тим, що фактичні роботи були виконані на меншу суму ніж заплановано </t>
  </si>
  <si>
    <t>Відхилення планових показників від фактично виконаних пояснюється отимізацією штатів</t>
  </si>
  <si>
    <t>Відхилення планових показників від фактично виконаних пояснюється зменшенням кількості лікарів та хворих</t>
  </si>
  <si>
    <t>Відхилення планових показників від фактично виконаних пояснюється зменшенням кількості відвідуваннь та чисельності пароділь, кількості лікарів та хворих та збільшенням благодійних та власних надходжень</t>
  </si>
  <si>
    <t xml:space="preserve">Відхилення планових показників від фактично виконаних пояснюється зменшенням кількості лікарів </t>
  </si>
  <si>
    <t>Відхилення планових показників від фактично виконаних пояснюється зменшенням кількості лікарів та хворих общого профілю та  збільшенням кількості хворих  з тяжкими захворюваннями термін прибування яких (ліжко-дні) значно привищує планову</t>
  </si>
  <si>
    <t>Відхилення планових показників від фактично виконаних пояснюється збільшенням хворих, лікарських відвідувань та перебуванням у денних стаціонарах</t>
  </si>
  <si>
    <t>Відхилення планових показників від фактично виконаних пояснюється збільшенням хворих</t>
  </si>
  <si>
    <t xml:space="preserve">Відхилення планових показників від фактично виконаних пояснюється зменшенням загальної чисельнисті населення </t>
  </si>
  <si>
    <t>Відхилення планових показників від фактично виконаних пояснюється зменшенням загальної чисельнисті населення та збільшенням  загальной захворюваності населення населення</t>
  </si>
  <si>
    <t>Відхилення планових показників від фактично виконаних пояснюється  зміною приоритетів звітності</t>
  </si>
  <si>
    <t>Відхилення даних попереднього року від звітного пояснюється збільшенням кількості осіб, яким надани послуги</t>
  </si>
  <si>
    <t>Відхилення планових показників від фактично виконаних пояснюється різницію вартості робіт для кожного паціента та округленням при плануванні</t>
  </si>
  <si>
    <t>1840,809</t>
  </si>
  <si>
    <t xml:space="preserve">                                                26 серпня 2014 року  № 836</t>
  </si>
  <si>
    <t xml:space="preserve">                           26 серпня 2014 року  № 836</t>
  </si>
  <si>
    <t>Пояснення щодо причин відхилення</t>
  </si>
  <si>
    <t>Відхилення планових показників від фактично виконаних пояснюється зменшенням кількості відвідуваннь та звернень до лікарів, та збільшенням благодійних та власних надходжень</t>
  </si>
  <si>
    <t>Відхилення планових показників від фактично виконаних пояснюється збільшенням рівня інфляції та в зв'язку з цим витрачені більші кошти на придбання та збільшенням благодійних та власних надходжень</t>
  </si>
  <si>
    <t>Відхилення планових показників від фактично виконаних пояснюється збільшенням кількості ліжок у денних стаціонарах та зменшенням кількості звернення до лікарів</t>
  </si>
  <si>
    <t>Відхилення планових показників від фактично виконаних пояснюється  зменшенням кількості звернення до лікарів</t>
  </si>
  <si>
    <t>Відхилення планових показників від фактично виконаних пояснюється збільшенням рівня інфляції та в зв'язку з цим витрачені більші кошти на придбання та збільшенням благодійних та власних надходжень та відповідно було придбано більше обладнання ніж планувалось с початку року</t>
  </si>
  <si>
    <t>Відхилення планових показників від фактично виконаних пояснюється тим, що ремонт був проведений на більшої кількості об'єктів ніж планувалось с початку року</t>
  </si>
  <si>
    <t>Відхилення планових показників від фактично виконаних пояснюється зменшенням кількості відвідуваннь та чисельності породіль</t>
  </si>
  <si>
    <t>Відхилення планових показників від фактично виконаних пояснюється збільшенням кількості придбаного обладнання та відповідно зменшились середні видатки на придбання одиниці обладнання</t>
  </si>
  <si>
    <t>Відхилення планових показників від фактично виконаних пояснюється збільшенням благодійних та власних надходжень</t>
  </si>
  <si>
    <t>Відхилення планових показників від фактично виконаних пояснюється збільшенням хворих та напруженістю інтенсівностю праці лікаря</t>
  </si>
  <si>
    <t>Відхилення планових показників від фактично виконаних пояснюються збільшенням благодійних та власних надходжень</t>
  </si>
  <si>
    <t>Відхилення планових показників від фактично виконаних пояснюється тим, що фактичні рахунки за виконані роботи були менше ніж заплановано було спочатку року</t>
  </si>
  <si>
    <t>Відхилення планових показників від фактичних пояснюється збільшенням рівня інфляції та в зв'язку з цим зростання видатків  на обслуговування одної особи</t>
  </si>
  <si>
    <t xml:space="preserve">Відхилення планових показників від фактично виконаних пояснюється округленням у рецептах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</si>
</sst>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"/>
    <numFmt numFmtId="186" formatCode="#,##0.000000"/>
    <numFmt numFmtId="187" formatCode="0.00000"/>
    <numFmt numFmtId="188" formatCode="0.000000"/>
    <numFmt numFmtId="189" formatCode="_-* #,##0.000_р_._-;\-* #,##0.000_р_._-;_-* &quot;-&quot;??_р_._-;_-@_-"/>
    <numFmt numFmtId="190" formatCode="_-* #,##0.00000_р_._-;\-* #,##0.00000_р_._-;_-* &quot;-&quot;??_р_._-;_-@_-"/>
    <numFmt numFmtId="191" formatCode="#,##0_ ;\-#,##0\ "/>
    <numFmt numFmtId="192" formatCode="_-* #,##0_р_._-;\-* #,##0_р_._-;_-* &quot;-&quot;??_р_._-;_-@_-"/>
    <numFmt numFmtId="193" formatCode="0.0000"/>
    <numFmt numFmtId="194" formatCode="0.00000000"/>
    <numFmt numFmtId="195" formatCode="0.0000000"/>
    <numFmt numFmtId="196" formatCode="0.000%"/>
    <numFmt numFmtId="197" formatCode="0.0%"/>
    <numFmt numFmtId="198" formatCode="0.000000000"/>
    <numFmt numFmtId="199" formatCode="_-* #,##0.0_р_._-;\-* #,##0.0_р_._-;_-* &quot;-&quot;??_р_._-;_-@_-"/>
    <numFmt numFmtId="200" formatCode="#,##0.0000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6"/>
      <name val="Arial Cyr"/>
      <family val="0"/>
    </font>
    <font>
      <sz val="6"/>
      <name val="Times New Roman"/>
      <family val="1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16" fillId="0" borderId="11" xfId="52" applyFont="1" applyFill="1" applyBorder="1" applyAlignment="1">
      <alignment horizontal="center" vertical="center" wrapText="1"/>
      <protection/>
    </xf>
    <xf numFmtId="2" fontId="3" fillId="0" borderId="14" xfId="0" applyNumberFormat="1" applyFont="1" applyFill="1" applyBorder="1" applyAlignment="1">
      <alignment horizontal="left" vertical="center" wrapText="1" readingOrder="1"/>
    </xf>
    <xf numFmtId="2" fontId="3" fillId="0" borderId="15" xfId="0" applyNumberFormat="1" applyFont="1" applyFill="1" applyBorder="1" applyAlignment="1">
      <alignment horizontal="left" vertical="center" wrapText="1" readingOrder="1"/>
    </xf>
    <xf numFmtId="2" fontId="3" fillId="0" borderId="16" xfId="0" applyNumberFormat="1" applyFont="1" applyFill="1" applyBorder="1" applyAlignment="1">
      <alignment horizontal="left" vertical="center" wrapText="1" readingOrder="1"/>
    </xf>
    <xf numFmtId="0" fontId="3" fillId="0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49" fontId="3" fillId="0" borderId="11" xfId="52" applyNumberFormat="1" applyFont="1" applyFill="1" applyBorder="1" applyAlignment="1">
      <alignment horizontal="left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/>
    </xf>
    <xf numFmtId="49" fontId="3" fillId="0" borderId="13" xfId="52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16" fillId="0" borderId="14" xfId="0" applyNumberFormat="1" applyFont="1" applyFill="1" applyBorder="1" applyAlignment="1">
      <alignment horizontal="left" vertical="center" wrapText="1" readingOrder="1"/>
    </xf>
    <xf numFmtId="2" fontId="16" fillId="0" borderId="11" xfId="0" applyNumberFormat="1" applyFont="1" applyFill="1" applyBorder="1" applyAlignment="1">
      <alignment horizontal="center" vertical="center" wrapText="1" readingOrder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8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0" fontId="0" fillId="0" borderId="0" xfId="0" applyNumberFormat="1" applyFill="1" applyAlignment="1">
      <alignment/>
    </xf>
    <xf numFmtId="187" fontId="3" fillId="0" borderId="16" xfId="0" applyNumberFormat="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horizontal="center" vertical="center" wrapText="1"/>
    </xf>
    <xf numFmtId="185" fontId="9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2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82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182" fontId="0" fillId="0" borderId="11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82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 readingOrder="1"/>
    </xf>
    <xf numFmtId="2" fontId="2" fillId="0" borderId="15" xfId="0" applyNumberFormat="1" applyFont="1" applyFill="1" applyBorder="1" applyAlignment="1">
      <alignment horizontal="left" vertical="center" wrapText="1" readingOrder="1"/>
    </xf>
    <xf numFmtId="2" fontId="2" fillId="0" borderId="16" xfId="0" applyNumberFormat="1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13" fillId="0" borderId="13" xfId="52" applyFont="1" applyFill="1" applyBorder="1" applyAlignment="1">
      <alignment horizontal="center" vertical="center" wrapText="1"/>
      <protection/>
    </xf>
    <xf numFmtId="0" fontId="13" fillId="0" borderId="16" xfId="5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12" fillId="0" borderId="13" xfId="52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85" fontId="9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/>
    </xf>
    <xf numFmtId="0" fontId="16" fillId="0" borderId="15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left" vertical="center" wrapText="1" readingOrder="1"/>
    </xf>
    <xf numFmtId="187" fontId="3" fillId="0" borderId="11" xfId="0" applyNumberFormat="1" applyFont="1" applyFill="1" applyBorder="1" applyAlignment="1">
      <alignment horizontal="center" wrapText="1"/>
    </xf>
    <xf numFmtId="187" fontId="3" fillId="0" borderId="11" xfId="0" applyNumberFormat="1" applyFont="1" applyFill="1" applyBorder="1" applyAlignment="1">
      <alignment horizontal="center"/>
    </xf>
    <xf numFmtId="187" fontId="0" fillId="0" borderId="11" xfId="0" applyNumberForma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vertical="center" wrapText="1" readingOrder="1"/>
    </xf>
    <xf numFmtId="0" fontId="10" fillId="0" borderId="11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1" xfId="52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 readingOrder="1"/>
    </xf>
    <xf numFmtId="185" fontId="6" fillId="0" borderId="16" xfId="0" applyNumberFormat="1" applyFont="1" applyFill="1" applyBorder="1" applyAlignment="1">
      <alignment horizontal="center" vertical="center" wrapText="1"/>
    </xf>
    <xf numFmtId="187" fontId="2" fillId="0" borderId="13" xfId="59" applyNumberFormat="1" applyFont="1" applyFill="1" applyBorder="1" applyAlignment="1">
      <alignment horizontal="center" vertical="center"/>
    </xf>
    <xf numFmtId="187" fontId="2" fillId="0" borderId="15" xfId="59" applyNumberFormat="1" applyFont="1" applyFill="1" applyBorder="1" applyAlignment="1">
      <alignment horizontal="center" vertical="center"/>
    </xf>
    <xf numFmtId="187" fontId="2" fillId="0" borderId="16" xfId="59" applyNumberFormat="1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 wrapText="1"/>
    </xf>
    <xf numFmtId="187" fontId="2" fillId="0" borderId="15" xfId="0" applyNumberFormat="1" applyFont="1" applyFill="1" applyBorder="1" applyAlignment="1">
      <alignment horizontal="center" vertical="center" wrapText="1"/>
    </xf>
    <xf numFmtId="187" fontId="2" fillId="0" borderId="16" xfId="0" applyNumberFormat="1" applyFont="1" applyFill="1" applyBorder="1" applyAlignment="1">
      <alignment horizontal="center" vertical="center" wrapText="1"/>
    </xf>
    <xf numFmtId="185" fontId="12" fillId="0" borderId="11" xfId="0" applyNumberFormat="1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center" vertical="center"/>
    </xf>
    <xf numFmtId="187" fontId="20" fillId="0" borderId="11" xfId="0" applyNumberFormat="1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185" fontId="9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/>
    </xf>
    <xf numFmtId="185" fontId="15" fillId="0" borderId="11" xfId="0" applyNumberFormat="1" applyFont="1" applyFill="1" applyBorder="1" applyAlignment="1">
      <alignment horizontal="center" vertical="center" wrapText="1"/>
    </xf>
    <xf numFmtId="185" fontId="3" fillId="0" borderId="16" xfId="0" applyNumberFormat="1" applyFont="1" applyFill="1" applyBorder="1" applyAlignment="1">
      <alignment horizontal="center" vertical="center" wrapText="1"/>
    </xf>
    <xf numFmtId="185" fontId="9" fillId="0" borderId="11" xfId="0" applyNumberFormat="1" applyFont="1" applyFill="1" applyBorder="1" applyAlignment="1">
      <alignment vertical="center" wrapText="1"/>
    </xf>
    <xf numFmtId="185" fontId="3" fillId="0" borderId="11" xfId="0" applyNumberFormat="1" applyFont="1" applyFill="1" applyBorder="1" applyAlignment="1">
      <alignment horizontal="center" wrapText="1"/>
    </xf>
    <xf numFmtId="185" fontId="3" fillId="0" borderId="11" xfId="0" applyNumberFormat="1" applyFont="1" applyFill="1" applyBorder="1" applyAlignment="1">
      <alignment horizontal="center"/>
    </xf>
    <xf numFmtId="185" fontId="0" fillId="0" borderId="11" xfId="0" applyNumberFormat="1" applyFill="1" applyBorder="1" applyAlignment="1">
      <alignment horizontal="center"/>
    </xf>
    <xf numFmtId="185" fontId="18" fillId="0" borderId="11" xfId="0" applyNumberFormat="1" applyFont="1" applyFill="1" applyBorder="1" applyAlignment="1">
      <alignment horizontal="center" vertical="center" wrapText="1"/>
    </xf>
    <xf numFmtId="187" fontId="23" fillId="0" borderId="0" xfId="0" applyNumberFormat="1" applyFont="1" applyFill="1" applyBorder="1" applyAlignment="1">
      <alignment horizontal="center"/>
    </xf>
    <xf numFmtId="185" fontId="11" fillId="0" borderId="11" xfId="0" applyNumberFormat="1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horizontal="center" vertical="center" wrapText="1" readingOrder="1"/>
    </xf>
    <xf numFmtId="0" fontId="0" fillId="24" borderId="0" xfId="0" applyFill="1" applyAlignment="1">
      <alignment/>
    </xf>
    <xf numFmtId="187" fontId="0" fillId="0" borderId="0" xfId="0" applyNumberFormat="1" applyFill="1" applyBorder="1" applyAlignment="1">
      <alignment/>
    </xf>
    <xf numFmtId="187" fontId="21" fillId="0" borderId="0" xfId="0" applyNumberFormat="1" applyFont="1" applyFill="1" applyBorder="1" applyAlignment="1">
      <alignment horizontal="center"/>
    </xf>
    <xf numFmtId="185" fontId="22" fillId="0" borderId="0" xfId="0" applyNumberFormat="1" applyFont="1" applyFill="1" applyBorder="1" applyAlignment="1">
      <alignment horizontal="center" vertical="center" wrapText="1"/>
    </xf>
    <xf numFmtId="182" fontId="21" fillId="0" borderId="0" xfId="0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 wrapText="1"/>
    </xf>
    <xf numFmtId="187" fontId="26" fillId="0" borderId="11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wrapText="1"/>
    </xf>
    <xf numFmtId="182" fontId="2" fillId="24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/>
    </xf>
    <xf numFmtId="187" fontId="9" fillId="0" borderId="11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85" fontId="2" fillId="0" borderId="13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1" fontId="2" fillId="24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 readingOrder="1"/>
    </xf>
    <xf numFmtId="0" fontId="3" fillId="0" borderId="16" xfId="0" applyFont="1" applyFill="1" applyBorder="1" applyAlignment="1">
      <alignment horizontal="left" vertical="center" wrapText="1" readingOrder="1"/>
    </xf>
    <xf numFmtId="185" fontId="2" fillId="0" borderId="15" xfId="0" applyNumberFormat="1" applyFont="1" applyFill="1" applyBorder="1" applyAlignment="1">
      <alignment horizontal="center" vertical="center" wrapText="1"/>
    </xf>
    <xf numFmtId="185" fontId="2" fillId="0" borderId="16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6" fillId="0" borderId="13" xfId="52" applyFont="1" applyFill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10" fontId="2" fillId="0" borderId="16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7" fontId="6" fillId="0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wrapText="1"/>
    </xf>
    <xf numFmtId="1" fontId="2" fillId="0" borderId="16" xfId="0" applyNumberFormat="1" applyFont="1" applyFill="1" applyBorder="1" applyAlignment="1">
      <alignment horizontal="center" vertical="center"/>
    </xf>
    <xf numFmtId="185" fontId="2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2" fontId="2" fillId="0" borderId="13" xfId="59" applyNumberFormat="1" applyFont="1" applyFill="1" applyBorder="1" applyAlignment="1">
      <alignment horizontal="center" vertical="center"/>
    </xf>
    <xf numFmtId="2" fontId="2" fillId="0" borderId="15" xfId="59" applyNumberFormat="1" applyFont="1" applyFill="1" applyBorder="1" applyAlignment="1">
      <alignment horizontal="center" vertical="center"/>
    </xf>
    <xf numFmtId="2" fontId="2" fillId="0" borderId="16" xfId="59" applyNumberFormat="1" applyFont="1" applyFill="1" applyBorder="1" applyAlignment="1">
      <alignment horizontal="center" vertical="center"/>
    </xf>
    <xf numFmtId="187" fontId="2" fillId="0" borderId="13" xfId="59" applyNumberFormat="1" applyFont="1" applyFill="1" applyBorder="1" applyAlignment="1">
      <alignment horizontal="center" vertical="center"/>
    </xf>
    <xf numFmtId="187" fontId="2" fillId="0" borderId="15" xfId="59" applyNumberFormat="1" applyFont="1" applyFill="1" applyBorder="1" applyAlignment="1">
      <alignment horizontal="center" vertical="center"/>
    </xf>
    <xf numFmtId="187" fontId="2" fillId="0" borderId="16" xfId="59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1" fontId="2" fillId="0" borderId="13" xfId="59" applyNumberFormat="1" applyFont="1" applyFill="1" applyBorder="1" applyAlignment="1">
      <alignment horizontal="center" vertical="center"/>
    </xf>
    <xf numFmtId="181" fontId="2" fillId="0" borderId="15" xfId="59" applyNumberFormat="1" applyFont="1" applyFill="1" applyBorder="1" applyAlignment="1">
      <alignment horizontal="center" vertical="center"/>
    </xf>
    <xf numFmtId="181" fontId="2" fillId="0" borderId="16" xfId="59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87" fontId="2" fillId="0" borderId="15" xfId="0" applyNumberFormat="1" applyFont="1" applyFill="1" applyBorder="1" applyAlignment="1">
      <alignment horizontal="center" vertical="center" wrapText="1"/>
    </xf>
    <xf numFmtId="187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181" fontId="2" fillId="0" borderId="13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187" fontId="2" fillId="0" borderId="13" xfId="0" applyNumberFormat="1" applyFont="1" applyFill="1" applyBorder="1" applyAlignment="1">
      <alignment horizontal="center" vertical="center" wrapText="1"/>
    </xf>
    <xf numFmtId="4" fontId="6" fillId="0" borderId="15" xfId="52" applyNumberFormat="1" applyFont="1" applyFill="1" applyBorder="1" applyAlignment="1">
      <alignment horizontal="left" vertical="center" wrapText="1"/>
      <protection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6" fillId="0" borderId="0" xfId="0" applyFont="1" applyFill="1" applyAlignment="1">
      <alignment horizontal="left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6" fillId="0" borderId="13" xfId="52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3" xfId="52" applyFont="1" applyFill="1" applyBorder="1" applyAlignment="1">
      <alignment horizontal="center" vertical="center" wrapText="1"/>
      <protection/>
    </xf>
    <xf numFmtId="0" fontId="13" fillId="0" borderId="16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6" fillId="0" borderId="13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16" fillId="0" borderId="13" xfId="0" applyNumberFormat="1" applyFont="1" applyFill="1" applyBorder="1" applyAlignment="1">
      <alignment horizontal="left" vertical="center" wrapText="1" readingOrder="1"/>
    </xf>
    <xf numFmtId="0" fontId="0" fillId="0" borderId="15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4" fontId="3" fillId="0" borderId="13" xfId="52" applyNumberFormat="1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4" fontId="3" fillId="0" borderId="11" xfId="52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15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0" fillId="0" borderId="13" xfId="52" applyFont="1" applyFill="1" applyBorder="1" applyAlignment="1">
      <alignment horizontal="center" vertical="center" wrapText="1"/>
      <protection/>
    </xf>
    <xf numFmtId="0" fontId="10" fillId="0" borderId="16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readingOrder="1"/>
    </xf>
    <xf numFmtId="0" fontId="3" fillId="0" borderId="16" xfId="0" applyFont="1" applyFill="1" applyBorder="1" applyAlignment="1">
      <alignment horizontal="left" vertical="center" wrapText="1" readingOrder="1"/>
    </xf>
    <xf numFmtId="0" fontId="16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181" fontId="2" fillId="0" borderId="13" xfId="0" applyNumberFormat="1" applyFont="1" applyFill="1" applyBorder="1" applyAlignment="1">
      <alignment horizontal="center" vertical="center" wrapText="1" readingOrder="1"/>
    </xf>
    <xf numFmtId="181" fontId="2" fillId="0" borderId="15" xfId="0" applyNumberFormat="1" applyFont="1" applyFill="1" applyBorder="1" applyAlignment="1">
      <alignment horizontal="center" vertical="center" wrapText="1" readingOrder="1"/>
    </xf>
    <xf numFmtId="181" fontId="2" fillId="0" borderId="16" xfId="0" applyNumberFormat="1" applyFont="1" applyFill="1" applyBorder="1" applyAlignment="1">
      <alignment horizontal="center" vertical="center" wrapText="1" readingOrder="1"/>
    </xf>
    <xf numFmtId="185" fontId="2" fillId="0" borderId="15" xfId="0" applyNumberFormat="1" applyFont="1" applyFill="1" applyBorder="1" applyAlignment="1">
      <alignment horizontal="center" vertical="center" wrapText="1"/>
    </xf>
    <xf numFmtId="185" fontId="2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24" borderId="13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181" fontId="2" fillId="24" borderId="13" xfId="0" applyNumberFormat="1" applyFont="1" applyFill="1" applyBorder="1" applyAlignment="1">
      <alignment horizontal="center" vertical="center" wrapText="1"/>
    </xf>
    <xf numFmtId="181" fontId="2" fillId="24" borderId="15" xfId="0" applyNumberFormat="1" applyFont="1" applyFill="1" applyBorder="1" applyAlignment="1">
      <alignment horizontal="center" vertical="center" wrapText="1"/>
    </xf>
    <xf numFmtId="181" fontId="2" fillId="24" borderId="16" xfId="0" applyNumberFormat="1" applyFont="1" applyFill="1" applyBorder="1" applyAlignment="1">
      <alignment horizontal="center" vertical="center" wrapText="1"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187" fontId="2" fillId="0" borderId="13" xfId="0" applyNumberFormat="1" applyFont="1" applyFill="1" applyBorder="1" applyAlignment="1">
      <alignment horizontal="center" vertical="center" wrapText="1" readingOrder="1"/>
    </xf>
    <xf numFmtId="187" fontId="2" fillId="0" borderId="15" xfId="0" applyNumberFormat="1" applyFont="1" applyFill="1" applyBorder="1" applyAlignment="1">
      <alignment horizontal="center" vertical="center" wrapText="1" readingOrder="1"/>
    </xf>
    <xf numFmtId="187" fontId="2" fillId="0" borderId="16" xfId="0" applyNumberFormat="1" applyFont="1" applyFill="1" applyBorder="1" applyAlignment="1">
      <alignment horizontal="center" vertical="center" wrapText="1" readingOrder="1"/>
    </xf>
    <xf numFmtId="187" fontId="2" fillId="24" borderId="13" xfId="59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 readingOrder="1"/>
    </xf>
    <xf numFmtId="1" fontId="2" fillId="0" borderId="15" xfId="0" applyNumberFormat="1" applyFont="1" applyFill="1" applyBorder="1" applyAlignment="1">
      <alignment horizontal="center" vertical="center" wrapText="1" readingOrder="1"/>
    </xf>
    <xf numFmtId="1" fontId="2" fillId="0" borderId="16" xfId="0" applyNumberFormat="1" applyFont="1" applyFill="1" applyBorder="1" applyAlignment="1">
      <alignment horizontal="center" vertical="center" wrapText="1" readingOrder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2" fillId="0" borderId="13" xfId="59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top" wrapText="1"/>
    </xf>
    <xf numFmtId="0" fontId="28" fillId="24" borderId="15" xfId="0" applyFont="1" applyFill="1" applyBorder="1" applyAlignment="1">
      <alignment horizontal="center" vertical="top" wrapText="1"/>
    </xf>
    <xf numFmtId="0" fontId="10" fillId="0" borderId="15" xfId="52" applyFont="1" applyFill="1" applyBorder="1" applyAlignment="1">
      <alignment horizontal="center" vertical="center" wrapText="1"/>
      <protection/>
    </xf>
    <xf numFmtId="10" fontId="2" fillId="0" borderId="13" xfId="0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10" fontId="2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  <xf numFmtId="185" fontId="6" fillId="0" borderId="16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7" fontId="6" fillId="0" borderId="13" xfId="0" applyNumberFormat="1" applyFont="1" applyFill="1" applyBorder="1" applyAlignment="1">
      <alignment horizontal="center" vertical="center" wrapText="1"/>
    </xf>
    <xf numFmtId="187" fontId="6" fillId="0" borderId="15" xfId="0" applyNumberFormat="1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182" fontId="6" fillId="0" borderId="15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8" fillId="0" borderId="11" xfId="0" applyFont="1" applyFill="1" applyBorder="1" applyAlignment="1">
      <alignment vertical="top" wrapText="1"/>
    </xf>
    <xf numFmtId="0" fontId="28" fillId="24" borderId="11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" fontId="2" fillId="0" borderId="15" xfId="59" applyNumberFormat="1" applyFont="1" applyFill="1" applyBorder="1" applyAlignment="1">
      <alignment horizontal="center" vertical="center"/>
    </xf>
    <xf numFmtId="1" fontId="2" fillId="0" borderId="16" xfId="59" applyNumberFormat="1" applyFont="1" applyFill="1" applyBorder="1" applyAlignment="1">
      <alignment horizontal="center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2" fontId="2" fillId="24" borderId="13" xfId="0" applyNumberFormat="1" applyFont="1" applyFill="1" applyBorder="1" applyAlignment="1">
      <alignment horizontal="center" vertical="center"/>
    </xf>
    <xf numFmtId="2" fontId="2" fillId="24" borderId="15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" fillId="0" borderId="13" xfId="52" applyFont="1" applyFill="1" applyBorder="1" applyAlignment="1">
      <alignment vertical="center" wrapText="1"/>
      <protection/>
    </xf>
    <xf numFmtId="0" fontId="3" fillId="0" borderId="16" xfId="52" applyFont="1" applyFill="1" applyBorder="1" applyAlignment="1">
      <alignment vertical="center" wrapText="1"/>
      <protection/>
    </xf>
    <xf numFmtId="3" fontId="2" fillId="24" borderId="13" xfId="0" applyNumberFormat="1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86" fontId="6" fillId="0" borderId="13" xfId="0" applyNumberFormat="1" applyFont="1" applyFill="1" applyBorder="1" applyAlignment="1">
      <alignment horizontal="center" vertical="center" wrapText="1"/>
    </xf>
    <xf numFmtId="186" fontId="6" fillId="0" borderId="15" xfId="0" applyNumberFormat="1" applyFont="1" applyFill="1" applyBorder="1" applyAlignment="1">
      <alignment horizontal="center" vertical="center" wrapText="1"/>
    </xf>
    <xf numFmtId="186" fontId="6" fillId="0" borderId="16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3" fillId="0" borderId="16" xfId="52" applyFont="1" applyFill="1" applyBorder="1" applyAlignment="1">
      <alignment horizontal="left" vertical="center" wrapText="1"/>
      <protection/>
    </xf>
    <xf numFmtId="2" fontId="24" fillId="0" borderId="13" xfId="59" applyNumberFormat="1" applyFont="1" applyFill="1" applyBorder="1" applyAlignment="1">
      <alignment horizontal="center" vertical="center"/>
    </xf>
    <xf numFmtId="2" fontId="24" fillId="0" borderId="15" xfId="59" applyNumberFormat="1" applyFont="1" applyFill="1" applyBorder="1" applyAlignment="1">
      <alignment horizontal="center" vertical="center"/>
    </xf>
    <xf numFmtId="2" fontId="24" fillId="0" borderId="16" xfId="5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5" xfId="52" applyFont="1" applyFill="1" applyBorder="1" applyAlignment="1">
      <alignment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/>
    </xf>
    <xf numFmtId="1" fontId="2" fillId="24" borderId="15" xfId="0" applyNumberFormat="1" applyFont="1" applyFill="1" applyBorder="1" applyAlignment="1">
      <alignment horizontal="center" vertical="center"/>
    </xf>
    <xf numFmtId="1" fontId="2" fillId="24" borderId="16" xfId="0" applyNumberFormat="1" applyFont="1" applyFill="1" applyBorder="1" applyAlignment="1">
      <alignment horizontal="center" vertical="center"/>
    </xf>
    <xf numFmtId="0" fontId="28" fillId="0" borderId="13" xfId="52" applyFont="1" applyFill="1" applyBorder="1" applyAlignment="1">
      <alignment horizontal="center" vertical="center" wrapText="1"/>
      <protection/>
    </xf>
    <xf numFmtId="0" fontId="28" fillId="0" borderId="15" xfId="52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187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center" wrapText="1" readingOrder="1"/>
    </xf>
    <xf numFmtId="2" fontId="3" fillId="0" borderId="15" xfId="0" applyNumberFormat="1" applyFont="1" applyFill="1" applyBorder="1" applyAlignment="1">
      <alignment horizontal="center" vertical="center" wrapText="1" readingOrder="1"/>
    </xf>
    <xf numFmtId="2" fontId="3" fillId="0" borderId="16" xfId="0" applyNumberFormat="1" applyFont="1" applyFill="1" applyBorder="1" applyAlignment="1">
      <alignment horizontal="center" vertical="center" wrapText="1" readingOrder="1"/>
    </xf>
    <xf numFmtId="2" fontId="2" fillId="0" borderId="13" xfId="0" applyNumberFormat="1" applyFont="1" applyFill="1" applyBorder="1" applyAlignment="1">
      <alignment horizontal="center" vertical="center" wrapText="1" readingOrder="1"/>
    </xf>
    <xf numFmtId="2" fontId="2" fillId="0" borderId="15" xfId="0" applyNumberFormat="1" applyFont="1" applyFill="1" applyBorder="1" applyAlignment="1">
      <alignment horizontal="center" vertical="center" wrapText="1" readingOrder="1"/>
    </xf>
    <xf numFmtId="2" fontId="2" fillId="0" borderId="16" xfId="0" applyNumberFormat="1" applyFont="1" applyFill="1" applyBorder="1" applyAlignment="1">
      <alignment horizontal="center" vertical="center" wrapText="1" readingOrder="1"/>
    </xf>
    <xf numFmtId="3" fontId="2" fillId="24" borderId="13" xfId="0" applyNumberFormat="1" applyFont="1" applyFill="1" applyBorder="1" applyAlignment="1">
      <alignment horizontal="center" vertical="center" wrapText="1" readingOrder="1"/>
    </xf>
    <xf numFmtId="3" fontId="2" fillId="24" borderId="15" xfId="0" applyNumberFormat="1" applyFont="1" applyFill="1" applyBorder="1" applyAlignment="1">
      <alignment horizontal="center" vertical="center" wrapText="1" readingOrder="1"/>
    </xf>
    <xf numFmtId="3" fontId="2" fillId="24" borderId="16" xfId="0" applyNumberFormat="1" applyFont="1" applyFill="1" applyBorder="1" applyAlignment="1">
      <alignment horizontal="center" vertical="center" wrapText="1" readingOrder="1"/>
    </xf>
    <xf numFmtId="4" fontId="2" fillId="0" borderId="13" xfId="0" applyNumberFormat="1" applyFont="1" applyFill="1" applyBorder="1" applyAlignment="1">
      <alignment horizontal="center" vertical="center" wrapText="1" readingOrder="1"/>
    </xf>
    <xf numFmtId="4" fontId="2" fillId="0" borderId="15" xfId="0" applyNumberFormat="1" applyFont="1" applyFill="1" applyBorder="1" applyAlignment="1">
      <alignment horizontal="center" vertical="center" wrapText="1" readingOrder="1"/>
    </xf>
    <xf numFmtId="4" fontId="2" fillId="0" borderId="16" xfId="0" applyNumberFormat="1" applyFont="1" applyFill="1" applyBorder="1" applyAlignment="1">
      <alignment horizontal="center" vertical="center" wrapText="1" readingOrder="1"/>
    </xf>
    <xf numFmtId="0" fontId="3" fillId="0" borderId="2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1" fontId="2" fillId="24" borderId="13" xfId="0" applyNumberFormat="1" applyFont="1" applyFill="1" applyBorder="1" applyAlignment="1">
      <alignment horizontal="center" vertical="center" wrapText="1" readingOrder="1"/>
    </xf>
    <xf numFmtId="1" fontId="2" fillId="24" borderId="15" xfId="0" applyNumberFormat="1" applyFont="1" applyFill="1" applyBorder="1" applyAlignment="1">
      <alignment horizontal="center" vertical="center" wrapText="1" readingOrder="1"/>
    </xf>
    <xf numFmtId="1" fontId="2" fillId="24" borderId="16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5" xfId="0" applyNumberFormat="1" applyFont="1" applyFill="1" applyBorder="1" applyAlignment="1">
      <alignment horizontal="center" vertical="center" wrapText="1" readingOrder="1"/>
    </xf>
    <xf numFmtId="49" fontId="2" fillId="0" borderId="16" xfId="0" applyNumberFormat="1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 readingOrder="1"/>
    </xf>
    <xf numFmtId="3" fontId="2" fillId="0" borderId="15" xfId="0" applyNumberFormat="1" applyFont="1" applyFill="1" applyBorder="1" applyAlignment="1">
      <alignment horizontal="center" vertical="center" wrapText="1" readingOrder="1"/>
    </xf>
    <xf numFmtId="3" fontId="2" fillId="0" borderId="16" xfId="0" applyNumberFormat="1" applyFont="1" applyFill="1" applyBorder="1" applyAlignment="1">
      <alignment horizontal="center" vertical="center" wrapText="1" readingOrder="1"/>
    </xf>
    <xf numFmtId="2" fontId="3" fillId="0" borderId="11" xfId="0" applyNumberFormat="1" applyFont="1" applyFill="1" applyBorder="1" applyAlignment="1">
      <alignment horizontal="center" vertical="center" wrapText="1" readingOrder="1"/>
    </xf>
    <xf numFmtId="4" fontId="2" fillId="24" borderId="13" xfId="0" applyNumberFormat="1" applyFont="1" applyFill="1" applyBorder="1" applyAlignment="1">
      <alignment horizontal="center" vertical="center" wrapText="1" readingOrder="1"/>
    </xf>
    <xf numFmtId="4" fontId="2" fillId="24" borderId="15" xfId="0" applyNumberFormat="1" applyFont="1" applyFill="1" applyBorder="1" applyAlignment="1">
      <alignment horizontal="center" vertical="center" wrapText="1" readingOrder="1"/>
    </xf>
    <xf numFmtId="4" fontId="2" fillId="24" borderId="16" xfId="0" applyNumberFormat="1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2" fillId="24" borderId="13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0" fontId="13" fillId="24" borderId="13" xfId="52" applyFont="1" applyFill="1" applyBorder="1" applyAlignment="1">
      <alignment horizontal="center" vertical="center" wrapText="1"/>
      <protection/>
    </xf>
    <xf numFmtId="0" fontId="13" fillId="24" borderId="16" xfId="5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6" xfId="0" applyFont="1" applyFill="1" applyBorder="1" applyAlignment="1">
      <alignment horizontal="left" vertical="top" wrapText="1"/>
    </xf>
    <xf numFmtId="181" fontId="2" fillId="24" borderId="13" xfId="0" applyNumberFormat="1" applyFont="1" applyFill="1" applyBorder="1" applyAlignment="1">
      <alignment horizontal="center" vertical="center" wrapText="1" readingOrder="1"/>
    </xf>
    <xf numFmtId="181" fontId="2" fillId="24" borderId="15" xfId="0" applyNumberFormat="1" applyFont="1" applyFill="1" applyBorder="1" applyAlignment="1">
      <alignment horizontal="center" vertical="center" wrapText="1" readingOrder="1"/>
    </xf>
    <xf numFmtId="181" fontId="2" fillId="24" borderId="16" xfId="0" applyNumberFormat="1" applyFont="1" applyFill="1" applyBorder="1" applyAlignment="1">
      <alignment horizontal="center" vertical="center" wrapText="1" readingOrder="1"/>
    </xf>
    <xf numFmtId="3" fontId="2" fillId="24" borderId="13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1" fontId="2" fillId="24" borderId="13" xfId="59" applyNumberFormat="1" applyFont="1" applyFill="1" applyBorder="1" applyAlignment="1">
      <alignment horizontal="center" vertical="center"/>
    </xf>
    <xf numFmtId="1" fontId="2" fillId="24" borderId="15" xfId="59" applyNumberFormat="1" applyFont="1" applyFill="1" applyBorder="1" applyAlignment="1">
      <alignment horizontal="center" vertical="center"/>
    </xf>
    <xf numFmtId="1" fontId="2" fillId="24" borderId="16" xfId="59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12"/>
  <sheetViews>
    <sheetView showZeros="0" tabSelected="1" view="pageBreakPreview" zoomScale="80" zoomScaleNormal="90" zoomScaleSheetLayoutView="80" zoomScalePageLayoutView="0" workbookViewId="0" topLeftCell="A14">
      <selection activeCell="N45" sqref="N45:P45"/>
    </sheetView>
  </sheetViews>
  <sheetFormatPr defaultColWidth="9.00390625" defaultRowHeight="12.75"/>
  <cols>
    <col min="1" max="1" width="6.00390625" style="1" customWidth="1"/>
    <col min="2" max="2" width="16.375" style="1" customWidth="1"/>
    <col min="3" max="3" width="20.125" style="1" customWidth="1"/>
    <col min="4" max="4" width="25.125" style="1" customWidth="1"/>
    <col min="5" max="5" width="13.875" style="1" customWidth="1"/>
    <col min="6" max="6" width="12.875" style="1" customWidth="1"/>
    <col min="7" max="7" width="14.25390625" style="1" customWidth="1"/>
    <col min="8" max="8" width="15.125" style="94" customWidth="1"/>
    <col min="9" max="9" width="12.75390625" style="1" customWidth="1"/>
    <col min="10" max="10" width="14.875" style="1" customWidth="1"/>
    <col min="11" max="11" width="14.75390625" style="1" customWidth="1"/>
    <col min="12" max="12" width="13.00390625" style="1" customWidth="1"/>
    <col min="13" max="13" width="15.00390625" style="1" customWidth="1"/>
    <col min="14" max="14" width="10.375" style="1" customWidth="1"/>
    <col min="15" max="15" width="8.75390625" style="1" customWidth="1"/>
    <col min="16" max="16" width="6.75390625" style="1" customWidth="1"/>
  </cols>
  <sheetData>
    <row r="1" spans="3:13" ht="18.75">
      <c r="C1" s="64"/>
      <c r="J1" s="337" t="s">
        <v>131</v>
      </c>
      <c r="K1" s="337"/>
      <c r="L1" s="337"/>
      <c r="M1" s="337"/>
    </row>
    <row r="2" spans="3:14" ht="18.75">
      <c r="C2" s="64"/>
      <c r="J2" s="218" t="s">
        <v>236</v>
      </c>
      <c r="K2" s="218"/>
      <c r="L2" s="218"/>
      <c r="M2" s="218"/>
      <c r="N2" s="218"/>
    </row>
    <row r="3" spans="3:12" ht="18.75">
      <c r="C3" s="64"/>
      <c r="J3" s="218" t="s">
        <v>235</v>
      </c>
      <c r="K3" s="218"/>
      <c r="L3" s="218"/>
    </row>
    <row r="4" spans="3:12" ht="18.75">
      <c r="C4" s="64"/>
      <c r="J4" s="218" t="s">
        <v>128</v>
      </c>
      <c r="K4" s="219"/>
      <c r="L4" s="140"/>
    </row>
    <row r="5" spans="3:10" ht="18.75">
      <c r="C5" s="65"/>
      <c r="J5" s="66"/>
    </row>
    <row r="6" spans="3:10" ht="18.75">
      <c r="C6" s="65"/>
      <c r="J6" s="66"/>
    </row>
    <row r="7" spans="3:12" ht="18.75">
      <c r="C7" s="65"/>
      <c r="L7" s="2"/>
    </row>
    <row r="8" spans="7:12" ht="18.75">
      <c r="G8" s="220" t="s">
        <v>0</v>
      </c>
      <c r="L8" s="2"/>
    </row>
    <row r="9" ht="18.75">
      <c r="G9" s="65" t="s">
        <v>1</v>
      </c>
    </row>
    <row r="10" ht="18.75">
      <c r="G10" s="65" t="s">
        <v>214</v>
      </c>
    </row>
    <row r="11" ht="18.75">
      <c r="C11" s="65" t="s">
        <v>2</v>
      </c>
    </row>
    <row r="12" spans="1:15" ht="19.5">
      <c r="A12" s="67"/>
      <c r="B12" s="144" t="s">
        <v>3</v>
      </c>
      <c r="C12" s="68"/>
      <c r="D12" s="3" t="s">
        <v>124</v>
      </c>
      <c r="E12" s="4" t="s">
        <v>57</v>
      </c>
      <c r="H12" s="95"/>
      <c r="I12" s="4"/>
      <c r="J12" s="4"/>
      <c r="K12" s="4"/>
      <c r="L12" s="4"/>
      <c r="M12" s="4"/>
      <c r="N12" s="69"/>
      <c r="O12" s="69"/>
    </row>
    <row r="13" spans="2:15" ht="18.75">
      <c r="B13" s="145"/>
      <c r="C13" s="70"/>
      <c r="D13" s="71" t="s">
        <v>4</v>
      </c>
      <c r="E13" s="72"/>
      <c r="F13" s="324" t="s">
        <v>5</v>
      </c>
      <c r="G13" s="324"/>
      <c r="H13" s="324"/>
      <c r="I13" s="324"/>
      <c r="J13" s="324"/>
      <c r="K13" s="324"/>
      <c r="L13" s="324"/>
      <c r="M13" s="324"/>
      <c r="N13" s="325"/>
      <c r="O13" s="325"/>
    </row>
    <row r="14" spans="2:15" ht="15.75">
      <c r="B14" s="145"/>
      <c r="D14" s="5"/>
      <c r="E14" s="5"/>
      <c r="F14" s="5"/>
      <c r="G14" s="5"/>
      <c r="H14" s="17"/>
      <c r="I14" s="5"/>
      <c r="J14" s="5"/>
      <c r="K14" s="5"/>
      <c r="L14" s="5"/>
      <c r="M14" s="5"/>
      <c r="N14" s="56"/>
      <c r="O14" s="56"/>
    </row>
    <row r="15" spans="1:15" ht="19.5">
      <c r="A15" s="67"/>
      <c r="B15" s="144" t="s">
        <v>6</v>
      </c>
      <c r="C15" s="68"/>
      <c r="D15" s="3" t="s">
        <v>125</v>
      </c>
      <c r="E15" s="4" t="s">
        <v>57</v>
      </c>
      <c r="H15" s="95"/>
      <c r="I15" s="4"/>
      <c r="J15" s="4"/>
      <c r="K15" s="4"/>
      <c r="L15" s="4"/>
      <c r="M15" s="4"/>
      <c r="N15" s="69"/>
      <c r="O15" s="69"/>
    </row>
    <row r="16" spans="2:15" ht="18.75">
      <c r="B16" s="145"/>
      <c r="C16" s="70"/>
      <c r="D16" s="71" t="s">
        <v>4</v>
      </c>
      <c r="E16" s="71"/>
      <c r="F16" s="325" t="s">
        <v>7</v>
      </c>
      <c r="G16" s="325"/>
      <c r="H16" s="325"/>
      <c r="I16" s="325"/>
      <c r="J16" s="325"/>
      <c r="K16" s="325"/>
      <c r="L16" s="325"/>
      <c r="M16" s="325"/>
      <c r="N16" s="325"/>
      <c r="O16" s="325"/>
    </row>
    <row r="17" spans="2:15" ht="15.75">
      <c r="B17" s="145"/>
      <c r="D17" s="5"/>
      <c r="E17" s="5"/>
      <c r="F17" s="5"/>
      <c r="G17" s="5"/>
      <c r="H17" s="17"/>
      <c r="I17" s="5"/>
      <c r="J17" s="5"/>
      <c r="K17" s="5"/>
      <c r="L17" s="5"/>
      <c r="M17" s="5"/>
      <c r="N17" s="5"/>
      <c r="O17" s="5"/>
    </row>
    <row r="18" spans="1:15" ht="29.25" customHeight="1">
      <c r="A18" s="67"/>
      <c r="B18" s="144" t="s">
        <v>8</v>
      </c>
      <c r="C18" s="68"/>
      <c r="D18" s="6" t="s">
        <v>232</v>
      </c>
      <c r="E18" s="7" t="s">
        <v>145</v>
      </c>
      <c r="F18" s="345" t="s">
        <v>233</v>
      </c>
      <c r="G18" s="345"/>
      <c r="H18" s="345"/>
      <c r="I18" s="345"/>
      <c r="J18" s="345"/>
      <c r="K18" s="345"/>
      <c r="L18" s="345"/>
      <c r="M18" s="345"/>
      <c r="N18" s="345"/>
      <c r="O18" s="73"/>
    </row>
    <row r="19" spans="2:15" ht="18.75">
      <c r="B19" s="145"/>
      <c r="C19" s="70"/>
      <c r="D19" s="71" t="s">
        <v>4</v>
      </c>
      <c r="E19" s="72"/>
      <c r="F19" s="306" t="s">
        <v>127</v>
      </c>
      <c r="G19" s="306"/>
      <c r="H19" s="306" t="s">
        <v>9</v>
      </c>
      <c r="I19" s="306"/>
      <c r="J19" s="306"/>
      <c r="K19" s="306"/>
      <c r="L19" s="306"/>
      <c r="M19" s="306"/>
      <c r="N19" s="307"/>
      <c r="O19" s="307"/>
    </row>
    <row r="20" ht="12.75">
      <c r="B20" s="145"/>
    </row>
    <row r="21" spans="1:16" s="8" customFormat="1" ht="51" customHeight="1">
      <c r="A21" s="67"/>
      <c r="B21" s="144" t="s">
        <v>10</v>
      </c>
      <c r="C21" s="74" t="s">
        <v>11</v>
      </c>
      <c r="D21" s="9"/>
      <c r="E21" s="9"/>
      <c r="F21" s="9"/>
      <c r="G21" s="9"/>
      <c r="H21" s="96"/>
      <c r="I21" s="9"/>
      <c r="J21" s="9"/>
      <c r="K21" s="9"/>
      <c r="L21" s="9"/>
      <c r="M21" s="9"/>
      <c r="N21" s="9"/>
      <c r="O21" s="9"/>
      <c r="P21" s="9"/>
    </row>
    <row r="22" spans="3:13" ht="15.75">
      <c r="C22" s="58"/>
      <c r="D22" s="75"/>
      <c r="J22" s="10" t="s">
        <v>12</v>
      </c>
      <c r="M22" s="10"/>
    </row>
    <row r="23" spans="2:14" ht="30" customHeight="1">
      <c r="B23" s="356" t="s">
        <v>13</v>
      </c>
      <c r="C23" s="357"/>
      <c r="D23" s="358"/>
      <c r="E23" s="356" t="s">
        <v>14</v>
      </c>
      <c r="F23" s="357"/>
      <c r="G23" s="358"/>
      <c r="H23" s="315" t="s">
        <v>15</v>
      </c>
      <c r="I23" s="315"/>
      <c r="J23" s="315"/>
      <c r="K23" s="311"/>
      <c r="L23" s="311"/>
      <c r="M23" s="311"/>
      <c r="N23" s="76"/>
    </row>
    <row r="24" spans="2:14" ht="30">
      <c r="B24" s="11" t="s">
        <v>16</v>
      </c>
      <c r="C24" s="11" t="s">
        <v>17</v>
      </c>
      <c r="D24" s="12" t="s">
        <v>18</v>
      </c>
      <c r="E24" s="11" t="s">
        <v>16</v>
      </c>
      <c r="F24" s="11" t="s">
        <v>17</v>
      </c>
      <c r="G24" s="12" t="s">
        <v>18</v>
      </c>
      <c r="H24" s="11" t="s">
        <v>16</v>
      </c>
      <c r="I24" s="11" t="s">
        <v>17</v>
      </c>
      <c r="J24" s="12" t="s">
        <v>18</v>
      </c>
      <c r="K24" s="131"/>
      <c r="L24" s="131"/>
      <c r="M24" s="147"/>
      <c r="N24" s="76"/>
    </row>
    <row r="25" spans="2:14" ht="15.75">
      <c r="B25" s="11">
        <v>1</v>
      </c>
      <c r="C25" s="11">
        <v>2</v>
      </c>
      <c r="D25" s="12">
        <v>3</v>
      </c>
      <c r="E25" s="77">
        <v>4</v>
      </c>
      <c r="F25" s="77">
        <v>5</v>
      </c>
      <c r="G25" s="78">
        <v>6</v>
      </c>
      <c r="H25" s="11">
        <v>7</v>
      </c>
      <c r="I25" s="11">
        <v>8</v>
      </c>
      <c r="J25" s="12">
        <v>9</v>
      </c>
      <c r="K25" s="131"/>
      <c r="L25" s="131"/>
      <c r="M25" s="147"/>
      <c r="N25" s="76"/>
    </row>
    <row r="26" spans="2:14" ht="15">
      <c r="B26" s="55">
        <f>E41</f>
        <v>4228.912</v>
      </c>
      <c r="C26" s="55">
        <f>F41</f>
        <v>0</v>
      </c>
      <c r="D26" s="55">
        <f>B26+C26</f>
        <v>4228.912</v>
      </c>
      <c r="E26" s="55">
        <f>H41</f>
        <v>4228.74932</v>
      </c>
      <c r="F26" s="55">
        <f>I41</f>
        <v>0</v>
      </c>
      <c r="G26" s="55">
        <f>E26+F26</f>
        <v>4228.74932</v>
      </c>
      <c r="H26" s="55">
        <f>K41</f>
        <v>-0.1626800000003641</v>
      </c>
      <c r="I26" s="55">
        <f>L41</f>
        <v>0</v>
      </c>
      <c r="J26" s="55">
        <f>M41</f>
        <v>-0.1626800000003641</v>
      </c>
      <c r="K26" s="148"/>
      <c r="L26" s="148"/>
      <c r="M26" s="148"/>
      <c r="N26" s="75"/>
    </row>
    <row r="27" spans="3:14" ht="15.75" customHeight="1">
      <c r="C27" s="70" t="s">
        <v>19</v>
      </c>
      <c r="K27" s="49"/>
      <c r="L27" s="49"/>
      <c r="M27" s="49"/>
      <c r="N27" s="49"/>
    </row>
    <row r="28" spans="1:12" ht="18.75">
      <c r="A28" s="1" t="s">
        <v>2</v>
      </c>
      <c r="C28" s="70"/>
      <c r="L28" s="50"/>
    </row>
    <row r="29" spans="1:16" s="8" customFormat="1" ht="33.75" customHeight="1">
      <c r="A29" s="79" t="s">
        <v>132</v>
      </c>
      <c r="B29" s="79"/>
      <c r="C29" s="9"/>
      <c r="D29" s="9"/>
      <c r="E29" s="9"/>
      <c r="F29" s="9"/>
      <c r="G29" s="9"/>
      <c r="H29" s="96"/>
      <c r="I29" s="9"/>
      <c r="J29" s="9"/>
      <c r="K29" s="9"/>
      <c r="L29" s="9"/>
      <c r="M29" s="9"/>
      <c r="N29" s="9"/>
      <c r="O29" s="9"/>
      <c r="P29" s="9"/>
    </row>
    <row r="30" ht="15.75">
      <c r="M30" s="10" t="s">
        <v>12</v>
      </c>
    </row>
    <row r="31" spans="1:16" ht="32.25" customHeight="1">
      <c r="A31" s="295" t="s">
        <v>20</v>
      </c>
      <c r="B31" s="293" t="s">
        <v>133</v>
      </c>
      <c r="C31" s="314" t="s">
        <v>134</v>
      </c>
      <c r="D31" s="314" t="s">
        <v>107</v>
      </c>
      <c r="E31" s="308" t="s">
        <v>21</v>
      </c>
      <c r="F31" s="309"/>
      <c r="G31" s="310"/>
      <c r="H31" s="308" t="s">
        <v>22</v>
      </c>
      <c r="I31" s="309"/>
      <c r="J31" s="310"/>
      <c r="K31" s="308" t="s">
        <v>15</v>
      </c>
      <c r="L31" s="309"/>
      <c r="M31" s="310"/>
      <c r="N31" s="376" t="s">
        <v>245</v>
      </c>
      <c r="O31" s="377"/>
      <c r="P31" s="378"/>
    </row>
    <row r="32" spans="1:16" ht="32.25" customHeight="1">
      <c r="A32" s="296"/>
      <c r="B32" s="294"/>
      <c r="C32" s="314"/>
      <c r="D32" s="314"/>
      <c r="E32" s="11" t="s">
        <v>16</v>
      </c>
      <c r="F32" s="11" t="s">
        <v>17</v>
      </c>
      <c r="G32" s="12" t="s">
        <v>18</v>
      </c>
      <c r="H32" s="11" t="s">
        <v>16</v>
      </c>
      <c r="I32" s="11" t="s">
        <v>17</v>
      </c>
      <c r="J32" s="11" t="s">
        <v>18</v>
      </c>
      <c r="K32" s="11" t="s">
        <v>16</v>
      </c>
      <c r="L32" s="11" t="s">
        <v>17</v>
      </c>
      <c r="M32" s="11" t="s">
        <v>18</v>
      </c>
      <c r="N32" s="376" t="s">
        <v>263</v>
      </c>
      <c r="O32" s="377"/>
      <c r="P32" s="378"/>
    </row>
    <row r="33" spans="1:16" ht="66.75" customHeight="1">
      <c r="A33" s="80">
        <v>1</v>
      </c>
      <c r="B33" s="117">
        <v>1412214</v>
      </c>
      <c r="C33" s="146" t="s">
        <v>145</v>
      </c>
      <c r="D33" s="110" t="s">
        <v>234</v>
      </c>
      <c r="E33" s="227">
        <v>4228.912</v>
      </c>
      <c r="F33" s="192"/>
      <c r="G33" s="184">
        <f aca="true" t="shared" si="0" ref="G33:G41">SUM(E33:F33)</f>
        <v>4228.912</v>
      </c>
      <c r="H33" s="192">
        <v>4228.74932</v>
      </c>
      <c r="I33" s="184"/>
      <c r="J33" s="184">
        <f aca="true" t="shared" si="1" ref="J33:J38">H33+I33</f>
        <v>4228.74932</v>
      </c>
      <c r="K33" s="192">
        <f aca="true" t="shared" si="2" ref="K33:K41">H33-E33</f>
        <v>-0.1626800000003641</v>
      </c>
      <c r="L33" s="192">
        <f aca="true" t="shared" si="3" ref="L33:L41">I33-F33</f>
        <v>0</v>
      </c>
      <c r="M33" s="184">
        <f aca="true" t="shared" si="4" ref="M33:M41">J33-G33</f>
        <v>-0.1626800000003641</v>
      </c>
      <c r="N33" s="379" t="s">
        <v>277</v>
      </c>
      <c r="O33" s="379"/>
      <c r="P33" s="379"/>
    </row>
    <row r="34" spans="1:16" ht="47.25" customHeight="1" hidden="1">
      <c r="A34" s="97"/>
      <c r="B34" s="117">
        <v>1412220</v>
      </c>
      <c r="C34" s="146" t="s">
        <v>145</v>
      </c>
      <c r="D34" s="11" t="s">
        <v>213</v>
      </c>
      <c r="E34" s="191"/>
      <c r="F34" s="192"/>
      <c r="G34" s="184">
        <f t="shared" si="0"/>
        <v>0</v>
      </c>
      <c r="H34" s="192">
        <f>E34</f>
        <v>0</v>
      </c>
      <c r="I34" s="192"/>
      <c r="J34" s="184">
        <f t="shared" si="1"/>
        <v>0</v>
      </c>
      <c r="K34" s="192">
        <f t="shared" si="2"/>
        <v>0</v>
      </c>
      <c r="L34" s="192">
        <f t="shared" si="3"/>
        <v>0</v>
      </c>
      <c r="M34" s="184">
        <f t="shared" si="4"/>
        <v>0</v>
      </c>
      <c r="N34" s="379"/>
      <c r="O34" s="379"/>
      <c r="P34" s="379"/>
    </row>
    <row r="35" spans="1:16" ht="48" customHeight="1" hidden="1">
      <c r="A35" s="97"/>
      <c r="B35" s="117">
        <v>1412220</v>
      </c>
      <c r="C35" s="146" t="s">
        <v>145</v>
      </c>
      <c r="D35" s="11" t="s">
        <v>147</v>
      </c>
      <c r="E35" s="191"/>
      <c r="F35" s="192"/>
      <c r="G35" s="184">
        <f t="shared" si="0"/>
        <v>0</v>
      </c>
      <c r="H35" s="192"/>
      <c r="I35" s="192"/>
      <c r="J35" s="184">
        <f t="shared" si="1"/>
        <v>0</v>
      </c>
      <c r="K35" s="192">
        <f t="shared" si="2"/>
        <v>0</v>
      </c>
      <c r="L35" s="192">
        <f t="shared" si="3"/>
        <v>0</v>
      </c>
      <c r="M35" s="184">
        <f t="shared" si="4"/>
        <v>0</v>
      </c>
      <c r="N35" s="379"/>
      <c r="O35" s="379"/>
      <c r="P35" s="379"/>
    </row>
    <row r="36" spans="1:16" ht="46.5" customHeight="1" hidden="1">
      <c r="A36" s="80">
        <v>2</v>
      </c>
      <c r="B36" s="117">
        <v>1412220</v>
      </c>
      <c r="C36" s="146" t="s">
        <v>145</v>
      </c>
      <c r="D36" s="11" t="s">
        <v>148</v>
      </c>
      <c r="E36" s="191"/>
      <c r="F36" s="192"/>
      <c r="G36" s="184">
        <f t="shared" si="0"/>
        <v>0</v>
      </c>
      <c r="H36" s="184"/>
      <c r="I36" s="184"/>
      <c r="J36" s="184">
        <f t="shared" si="1"/>
        <v>0</v>
      </c>
      <c r="K36" s="192">
        <f t="shared" si="2"/>
        <v>0</v>
      </c>
      <c r="L36" s="192">
        <f t="shared" si="3"/>
        <v>0</v>
      </c>
      <c r="M36" s="184">
        <f t="shared" si="4"/>
        <v>0</v>
      </c>
      <c r="N36" s="379"/>
      <c r="O36" s="379"/>
      <c r="P36" s="379"/>
    </row>
    <row r="37" spans="1:16" ht="47.25" customHeight="1" hidden="1">
      <c r="A37" s="91"/>
      <c r="B37" s="117">
        <v>1412220</v>
      </c>
      <c r="C37" s="146" t="s">
        <v>145</v>
      </c>
      <c r="D37" s="11" t="s">
        <v>149</v>
      </c>
      <c r="E37" s="191"/>
      <c r="F37" s="192"/>
      <c r="G37" s="184">
        <f t="shared" si="0"/>
        <v>0</v>
      </c>
      <c r="H37" s="192"/>
      <c r="I37" s="200"/>
      <c r="J37" s="184">
        <f t="shared" si="1"/>
        <v>0</v>
      </c>
      <c r="K37" s="192">
        <f t="shared" si="2"/>
        <v>0</v>
      </c>
      <c r="L37" s="192">
        <f t="shared" si="3"/>
        <v>0</v>
      </c>
      <c r="M37" s="184">
        <f t="shared" si="4"/>
        <v>0</v>
      </c>
      <c r="N37" s="379"/>
      <c r="O37" s="379"/>
      <c r="P37" s="379"/>
    </row>
    <row r="38" spans="1:16" ht="47.25" customHeight="1" hidden="1">
      <c r="A38" s="91"/>
      <c r="B38" s="117"/>
      <c r="C38" s="117"/>
      <c r="D38" s="110"/>
      <c r="E38" s="191"/>
      <c r="F38" s="192"/>
      <c r="G38" s="192">
        <f t="shared" si="0"/>
        <v>0</v>
      </c>
      <c r="H38" s="184"/>
      <c r="I38" s="184"/>
      <c r="J38" s="184">
        <f t="shared" si="1"/>
        <v>0</v>
      </c>
      <c r="K38" s="184">
        <f t="shared" si="2"/>
        <v>0</v>
      </c>
      <c r="L38" s="184">
        <f t="shared" si="3"/>
        <v>0</v>
      </c>
      <c r="M38" s="184">
        <f t="shared" si="4"/>
        <v>0</v>
      </c>
      <c r="N38" s="346"/>
      <c r="O38" s="347"/>
      <c r="P38" s="352"/>
    </row>
    <row r="39" spans="1:13" ht="42.75" customHeight="1" hidden="1">
      <c r="A39" s="91">
        <v>3</v>
      </c>
      <c r="B39" s="117">
        <v>1412223</v>
      </c>
      <c r="C39" s="146" t="s">
        <v>145</v>
      </c>
      <c r="D39" s="159" t="s">
        <v>150</v>
      </c>
      <c r="E39" s="191"/>
      <c r="F39" s="192"/>
      <c r="G39" s="192">
        <f t="shared" si="0"/>
        <v>0</v>
      </c>
      <c r="H39" s="192"/>
      <c r="I39" s="192"/>
      <c r="J39" s="192"/>
      <c r="K39" s="184">
        <f t="shared" si="2"/>
        <v>0</v>
      </c>
      <c r="L39" s="184">
        <f t="shared" si="3"/>
        <v>0</v>
      </c>
      <c r="M39" s="184">
        <f t="shared" si="4"/>
        <v>0</v>
      </c>
    </row>
    <row r="40" spans="1:13" ht="45" customHeight="1" hidden="1">
      <c r="A40" s="81"/>
      <c r="B40" s="117"/>
      <c r="C40" s="146"/>
      <c r="D40" s="110" t="s">
        <v>151</v>
      </c>
      <c r="E40" s="191"/>
      <c r="F40" s="192"/>
      <c r="G40" s="192">
        <f t="shared" si="0"/>
        <v>0</v>
      </c>
      <c r="H40" s="192"/>
      <c r="I40" s="192"/>
      <c r="J40" s="192">
        <f>H40+I40</f>
        <v>0</v>
      </c>
      <c r="K40" s="184">
        <f t="shared" si="2"/>
        <v>0</v>
      </c>
      <c r="L40" s="184">
        <f t="shared" si="3"/>
        <v>0</v>
      </c>
      <c r="M40" s="184">
        <f t="shared" si="4"/>
        <v>0</v>
      </c>
    </row>
    <row r="41" spans="1:16" ht="17.25" customHeight="1">
      <c r="A41" s="81"/>
      <c r="B41" s="81"/>
      <c r="C41" s="93"/>
      <c r="D41" s="93" t="s">
        <v>111</v>
      </c>
      <c r="E41" s="202">
        <f>SUM(E33:E37)</f>
        <v>4228.912</v>
      </c>
      <c r="F41" s="184"/>
      <c r="G41" s="184">
        <f t="shared" si="0"/>
        <v>4228.912</v>
      </c>
      <c r="H41" s="184">
        <f>SUM(H33:H37)</f>
        <v>4228.74932</v>
      </c>
      <c r="I41" s="184">
        <f>SUM(I33:I37)</f>
        <v>0</v>
      </c>
      <c r="J41" s="184">
        <f>SUM(H41:I41)</f>
        <v>4228.74932</v>
      </c>
      <c r="K41" s="184">
        <f t="shared" si="2"/>
        <v>-0.1626800000003641</v>
      </c>
      <c r="L41" s="184">
        <f t="shared" si="3"/>
        <v>0</v>
      </c>
      <c r="M41" s="184">
        <f t="shared" si="4"/>
        <v>-0.1626800000003641</v>
      </c>
      <c r="N41" s="346"/>
      <c r="O41" s="347"/>
      <c r="P41" s="352"/>
    </row>
    <row r="42" spans="3:14" ht="18.75">
      <c r="C42" s="70"/>
      <c r="D42" s="49"/>
      <c r="E42" s="49"/>
      <c r="F42" s="49"/>
      <c r="G42" s="49"/>
      <c r="H42" s="201">
        <f>H33+H34+H36+H37</f>
        <v>4228.74932</v>
      </c>
      <c r="I42" s="48"/>
      <c r="J42" s="49"/>
      <c r="K42" s="49"/>
      <c r="L42" s="49"/>
      <c r="M42" s="49"/>
      <c r="N42" s="49"/>
    </row>
    <row r="43" spans="1:16" s="8" customFormat="1" ht="50.25" customHeight="1">
      <c r="A43" s="323" t="s">
        <v>106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9"/>
    </row>
    <row r="44" ht="15.75">
      <c r="M44" s="10" t="s">
        <v>12</v>
      </c>
    </row>
    <row r="45" spans="3:16" ht="34.5" customHeight="1">
      <c r="C45" s="301" t="s">
        <v>135</v>
      </c>
      <c r="D45" s="302"/>
      <c r="E45" s="308" t="s">
        <v>21</v>
      </c>
      <c r="F45" s="309"/>
      <c r="G45" s="310"/>
      <c r="H45" s="308" t="s">
        <v>22</v>
      </c>
      <c r="I45" s="309"/>
      <c r="J45" s="310"/>
      <c r="K45" s="308" t="s">
        <v>15</v>
      </c>
      <c r="L45" s="309"/>
      <c r="M45" s="310"/>
      <c r="N45" s="376" t="s">
        <v>263</v>
      </c>
      <c r="O45" s="377"/>
      <c r="P45" s="378"/>
    </row>
    <row r="46" spans="3:16" ht="30" customHeight="1">
      <c r="C46" s="303"/>
      <c r="D46" s="304"/>
      <c r="E46" s="11" t="s">
        <v>16</v>
      </c>
      <c r="F46" s="11" t="s">
        <v>17</v>
      </c>
      <c r="G46" s="11" t="s">
        <v>18</v>
      </c>
      <c r="H46" s="11" t="s">
        <v>16</v>
      </c>
      <c r="I46" s="11" t="s">
        <v>17</v>
      </c>
      <c r="J46" s="11" t="s">
        <v>18</v>
      </c>
      <c r="K46" s="11" t="s">
        <v>16</v>
      </c>
      <c r="L46" s="11" t="s">
        <v>17</v>
      </c>
      <c r="M46" s="11" t="s">
        <v>18</v>
      </c>
      <c r="N46" s="379"/>
      <c r="O46" s="379"/>
      <c r="P46" s="379"/>
    </row>
    <row r="47" spans="3:16" ht="20.25" customHeight="1">
      <c r="C47" s="312">
        <v>1</v>
      </c>
      <c r="D47" s="313"/>
      <c r="E47" s="110">
        <v>2</v>
      </c>
      <c r="F47" s="110">
        <v>3</v>
      </c>
      <c r="G47" s="110">
        <v>4</v>
      </c>
      <c r="H47" s="110">
        <v>5</v>
      </c>
      <c r="I47" s="110">
        <v>6</v>
      </c>
      <c r="J47" s="110">
        <v>7</v>
      </c>
      <c r="K47" s="110">
        <v>8</v>
      </c>
      <c r="L47" s="110">
        <v>9</v>
      </c>
      <c r="M47" s="110">
        <v>10</v>
      </c>
      <c r="N47" s="379"/>
      <c r="O47" s="379"/>
      <c r="P47" s="379"/>
    </row>
    <row r="48" spans="3:16" ht="25.5" customHeight="1">
      <c r="C48" s="297"/>
      <c r="D48" s="298"/>
      <c r="E48" s="163"/>
      <c r="F48" s="163"/>
      <c r="G48" s="164"/>
      <c r="H48" s="108"/>
      <c r="I48" s="108"/>
      <c r="J48" s="108"/>
      <c r="K48" s="106">
        <f>H48-E48</f>
        <v>0</v>
      </c>
      <c r="L48" s="106"/>
      <c r="M48" s="106">
        <f>J48-G48</f>
        <v>0</v>
      </c>
      <c r="N48" s="379"/>
      <c r="O48" s="379"/>
      <c r="P48" s="379"/>
    </row>
    <row r="49" spans="3:16" ht="27" customHeight="1">
      <c r="C49" s="299" t="s">
        <v>111</v>
      </c>
      <c r="D49" s="300"/>
      <c r="E49" s="165">
        <f>E48</f>
        <v>0</v>
      </c>
      <c r="F49" s="165">
        <f>F48</f>
        <v>0</v>
      </c>
      <c r="G49" s="165"/>
      <c r="H49" s="109"/>
      <c r="I49" s="109"/>
      <c r="J49" s="108"/>
      <c r="K49" s="106"/>
      <c r="L49" s="98"/>
      <c r="M49" s="106"/>
      <c r="N49" s="379"/>
      <c r="O49" s="379"/>
      <c r="P49" s="379"/>
    </row>
    <row r="50" spans="3:13" ht="15.75">
      <c r="C50" s="63"/>
      <c r="D50" s="57"/>
      <c r="E50" s="82"/>
      <c r="F50" s="82"/>
      <c r="G50" s="82"/>
      <c r="H50" s="99"/>
      <c r="I50" s="82"/>
      <c r="J50" s="82"/>
      <c r="K50" s="82"/>
      <c r="L50" s="82"/>
      <c r="M50" s="82"/>
    </row>
    <row r="51" ht="1.5" customHeight="1">
      <c r="C51" s="70"/>
    </row>
    <row r="52" spans="1:16" s="8" customFormat="1" ht="35.25" customHeight="1">
      <c r="A52" s="350" t="s">
        <v>23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1"/>
      <c r="L52" s="351"/>
      <c r="M52" s="351"/>
      <c r="N52" s="350"/>
      <c r="O52" s="9"/>
      <c r="P52" s="9"/>
    </row>
    <row r="53" spans="1:16" ht="33" customHeight="1">
      <c r="A53" s="314" t="s">
        <v>20</v>
      </c>
      <c r="B53" s="293" t="s">
        <v>133</v>
      </c>
      <c r="C53" s="314" t="s">
        <v>24</v>
      </c>
      <c r="D53" s="292"/>
      <c r="E53" s="314" t="s">
        <v>25</v>
      </c>
      <c r="F53" s="380" t="s">
        <v>26</v>
      </c>
      <c r="G53" s="289"/>
      <c r="H53" s="380" t="s">
        <v>21</v>
      </c>
      <c r="I53" s="381"/>
      <c r="J53" s="382"/>
      <c r="K53" s="380" t="s">
        <v>22</v>
      </c>
      <c r="L53" s="363"/>
      <c r="M53" s="364"/>
      <c r="N53" s="380" t="s">
        <v>15</v>
      </c>
      <c r="O53" s="381"/>
      <c r="P53" s="382"/>
    </row>
    <row r="54" spans="1:16" ht="30" customHeight="1">
      <c r="A54" s="288"/>
      <c r="B54" s="294"/>
      <c r="C54" s="292"/>
      <c r="D54" s="292"/>
      <c r="E54" s="288"/>
      <c r="F54" s="290"/>
      <c r="G54" s="291"/>
      <c r="H54" s="383"/>
      <c r="I54" s="384"/>
      <c r="J54" s="385"/>
      <c r="K54" s="365"/>
      <c r="L54" s="360"/>
      <c r="M54" s="361"/>
      <c r="N54" s="383"/>
      <c r="O54" s="384"/>
      <c r="P54" s="385"/>
    </row>
    <row r="55" spans="1:16" ht="39" customHeight="1">
      <c r="A55" s="149"/>
      <c r="B55" s="161">
        <v>1412214</v>
      </c>
      <c r="C55" s="356" t="s">
        <v>234</v>
      </c>
      <c r="D55" s="358"/>
      <c r="E55" s="149"/>
      <c r="F55" s="356"/>
      <c r="G55" s="358"/>
      <c r="H55" s="356"/>
      <c r="I55" s="357"/>
      <c r="J55" s="358"/>
      <c r="K55" s="356"/>
      <c r="L55" s="357"/>
      <c r="M55" s="358"/>
      <c r="N55" s="356"/>
      <c r="O55" s="357"/>
      <c r="P55" s="358"/>
    </row>
    <row r="56" spans="1:16" ht="15.75" customHeight="1">
      <c r="A56" s="20">
        <v>1</v>
      </c>
      <c r="B56" s="20"/>
      <c r="C56" s="332" t="s">
        <v>65</v>
      </c>
      <c r="D56" s="333"/>
      <c r="E56" s="13"/>
      <c r="F56" s="316"/>
      <c r="G56" s="317"/>
      <c r="H56" s="386"/>
      <c r="I56" s="387"/>
      <c r="J56" s="388"/>
      <c r="K56" s="386"/>
      <c r="L56" s="387"/>
      <c r="M56" s="388"/>
      <c r="N56" s="386"/>
      <c r="O56" s="387"/>
      <c r="P56" s="388"/>
    </row>
    <row r="57" spans="1:16" ht="32.25" customHeight="1">
      <c r="A57" s="20"/>
      <c r="B57" s="20"/>
      <c r="C57" s="287" t="s">
        <v>237</v>
      </c>
      <c r="D57" s="287"/>
      <c r="E57" s="173" t="s">
        <v>238</v>
      </c>
      <c r="F57" s="321" t="s">
        <v>239</v>
      </c>
      <c r="G57" s="322"/>
      <c r="H57" s="362">
        <f>E33</f>
        <v>4228.912</v>
      </c>
      <c r="I57" s="354"/>
      <c r="J57" s="355"/>
      <c r="K57" s="270">
        <f>H33</f>
        <v>4228.74932</v>
      </c>
      <c r="L57" s="370"/>
      <c r="M57" s="371"/>
      <c r="N57" s="341">
        <f>H57-K57</f>
        <v>0.1626800000003641</v>
      </c>
      <c r="O57" s="326"/>
      <c r="P57" s="327"/>
    </row>
    <row r="58" spans="1:16" ht="24" customHeight="1">
      <c r="A58" s="20"/>
      <c r="B58" s="24"/>
      <c r="C58" s="264"/>
      <c r="D58" s="265"/>
      <c r="E58" s="173"/>
      <c r="F58" s="346" t="s">
        <v>277</v>
      </c>
      <c r="G58" s="347"/>
      <c r="H58" s="347"/>
      <c r="I58" s="348"/>
      <c r="J58" s="348"/>
      <c r="K58" s="348"/>
      <c r="L58" s="348"/>
      <c r="M58" s="348"/>
      <c r="N58" s="348"/>
      <c r="O58" s="348"/>
      <c r="P58" s="349"/>
    </row>
    <row r="59" spans="1:16" ht="21.75" customHeight="1">
      <c r="A59" s="20">
        <v>2</v>
      </c>
      <c r="B59" s="24"/>
      <c r="C59" s="332" t="s">
        <v>67</v>
      </c>
      <c r="D59" s="333"/>
      <c r="E59" s="25"/>
      <c r="F59" s="359"/>
      <c r="G59" s="342"/>
      <c r="H59" s="343"/>
      <c r="I59" s="343"/>
      <c r="J59" s="343"/>
      <c r="K59" s="343"/>
      <c r="L59" s="343"/>
      <c r="M59" s="343"/>
      <c r="N59" s="343"/>
      <c r="O59" s="343"/>
      <c r="P59" s="344"/>
    </row>
    <row r="60" spans="1:16" ht="29.25" customHeight="1">
      <c r="A60" s="20"/>
      <c r="B60" s="24"/>
      <c r="C60" s="287" t="s">
        <v>240</v>
      </c>
      <c r="D60" s="287"/>
      <c r="E60" s="173" t="s">
        <v>32</v>
      </c>
      <c r="F60" s="374" t="s">
        <v>115</v>
      </c>
      <c r="G60" s="375"/>
      <c r="H60" s="277">
        <v>2270</v>
      </c>
      <c r="I60" s="278"/>
      <c r="J60" s="269"/>
      <c r="K60" s="305">
        <v>2270</v>
      </c>
      <c r="L60" s="370"/>
      <c r="M60" s="371"/>
      <c r="N60" s="369">
        <f>H60-K60</f>
        <v>0</v>
      </c>
      <c r="O60" s="370"/>
      <c r="P60" s="371"/>
    </row>
    <row r="61" spans="1:16" ht="21" customHeight="1">
      <c r="A61" s="20">
        <v>3</v>
      </c>
      <c r="B61" s="24"/>
      <c r="C61" s="332" t="s">
        <v>73</v>
      </c>
      <c r="D61" s="333" t="s">
        <v>33</v>
      </c>
      <c r="E61" s="25"/>
      <c r="F61" s="372"/>
      <c r="G61" s="373"/>
      <c r="H61" s="279"/>
      <c r="I61" s="280"/>
      <c r="J61" s="281"/>
      <c r="K61" s="370"/>
      <c r="L61" s="370"/>
      <c r="M61" s="371"/>
      <c r="N61" s="369">
        <f>H61-K61</f>
        <v>0</v>
      </c>
      <c r="O61" s="370"/>
      <c r="P61" s="371"/>
    </row>
    <row r="62" spans="1:16" ht="35.25" customHeight="1">
      <c r="A62" s="20"/>
      <c r="B62" s="24"/>
      <c r="C62" s="287" t="s">
        <v>241</v>
      </c>
      <c r="D62" s="287"/>
      <c r="E62" s="173" t="s">
        <v>37</v>
      </c>
      <c r="F62" s="372" t="s">
        <v>115</v>
      </c>
      <c r="G62" s="373"/>
      <c r="H62" s="318">
        <v>100</v>
      </c>
      <c r="I62" s="319"/>
      <c r="J62" s="320"/>
      <c r="K62" s="338">
        <v>100</v>
      </c>
      <c r="L62" s="339"/>
      <c r="M62" s="340"/>
      <c r="N62" s="369">
        <f>H62-K62</f>
        <v>0</v>
      </c>
      <c r="O62" s="367"/>
      <c r="P62" s="368"/>
    </row>
    <row r="63" spans="1:16" ht="30.75" customHeight="1" hidden="1">
      <c r="A63" s="20"/>
      <c r="B63" s="24"/>
      <c r="C63" s="285" t="s">
        <v>210</v>
      </c>
      <c r="D63" s="286"/>
      <c r="E63" s="25"/>
      <c r="F63" s="122"/>
      <c r="G63" s="123"/>
      <c r="H63" s="132"/>
      <c r="I63" s="133"/>
      <c r="J63" s="134"/>
      <c r="K63" s="112"/>
      <c r="L63" s="112"/>
      <c r="M63" s="113"/>
      <c r="N63" s="125"/>
      <c r="O63" s="112"/>
      <c r="P63" s="113"/>
    </row>
    <row r="64" spans="1:16" ht="21.75" customHeight="1" hidden="1">
      <c r="A64" s="20">
        <v>1</v>
      </c>
      <c r="B64" s="24"/>
      <c r="C64" s="332" t="s">
        <v>65</v>
      </c>
      <c r="D64" s="333" t="s">
        <v>34</v>
      </c>
      <c r="E64" s="25"/>
      <c r="F64" s="372"/>
      <c r="G64" s="373"/>
      <c r="H64" s="279"/>
      <c r="I64" s="280"/>
      <c r="J64" s="281"/>
      <c r="K64" s="370"/>
      <c r="L64" s="370"/>
      <c r="M64" s="371"/>
      <c r="N64" s="369">
        <f>H64-K64</f>
        <v>0</v>
      </c>
      <c r="O64" s="370"/>
      <c r="P64" s="371"/>
    </row>
    <row r="65" spans="1:16" ht="28.5" customHeight="1" hidden="1">
      <c r="A65" s="24"/>
      <c r="B65" s="24"/>
      <c r="C65" s="276" t="s">
        <v>30</v>
      </c>
      <c r="D65" s="276"/>
      <c r="E65" s="25" t="s">
        <v>31</v>
      </c>
      <c r="F65" s="372" t="s">
        <v>201</v>
      </c>
      <c r="G65" s="373"/>
      <c r="H65" s="282">
        <f>E35</f>
        <v>0</v>
      </c>
      <c r="I65" s="283"/>
      <c r="J65" s="284"/>
      <c r="K65" s="341">
        <f>H35</f>
        <v>0</v>
      </c>
      <c r="L65" s="326"/>
      <c r="M65" s="327"/>
      <c r="N65" s="369"/>
      <c r="O65" s="370"/>
      <c r="P65" s="371"/>
    </row>
    <row r="66" spans="1:16" ht="12.75">
      <c r="A66" s="44"/>
      <c r="B66" s="44"/>
      <c r="C66" s="83"/>
      <c r="D66" s="44"/>
      <c r="E66" s="44"/>
      <c r="F66" s="44"/>
      <c r="G66" s="44"/>
      <c r="H66" s="154"/>
      <c r="I66" s="44"/>
      <c r="J66" s="44"/>
      <c r="K66" s="44"/>
      <c r="L66" s="44"/>
      <c r="M66" s="44"/>
      <c r="N66" s="44"/>
      <c r="O66" s="44"/>
      <c r="P66" s="44"/>
    </row>
    <row r="67" spans="1:17" ht="30.75" customHeight="1">
      <c r="A67" s="84" t="s">
        <v>100</v>
      </c>
      <c r="B67" s="84"/>
      <c r="C67" s="46"/>
      <c r="D67" s="47"/>
      <c r="E67" s="47"/>
      <c r="F67" s="45"/>
      <c r="G67" s="45"/>
      <c r="H67" s="154"/>
      <c r="I67" s="45"/>
      <c r="J67" s="45"/>
      <c r="K67" s="45"/>
      <c r="L67" s="45"/>
      <c r="M67" s="45"/>
      <c r="N67" s="45"/>
      <c r="O67" s="45"/>
      <c r="P67" s="45"/>
      <c r="Q67" s="14"/>
    </row>
    <row r="68" spans="1:16" ht="29.25" customHeight="1">
      <c r="A68" s="44"/>
      <c r="B68" s="389" t="s">
        <v>39</v>
      </c>
      <c r="C68" s="389" t="s">
        <v>40</v>
      </c>
      <c r="D68" s="389" t="s">
        <v>133</v>
      </c>
      <c r="E68" s="392" t="s">
        <v>41</v>
      </c>
      <c r="F68" s="393"/>
      <c r="G68" s="394"/>
      <c r="H68" s="392" t="s">
        <v>42</v>
      </c>
      <c r="I68" s="393"/>
      <c r="J68" s="394"/>
      <c r="K68" s="392" t="s">
        <v>136</v>
      </c>
      <c r="L68" s="393"/>
      <c r="M68" s="394"/>
      <c r="N68" s="366" t="s">
        <v>137</v>
      </c>
      <c r="O68" s="366"/>
      <c r="P68" s="366"/>
    </row>
    <row r="69" spans="1:16" ht="15" customHeight="1">
      <c r="A69" s="44"/>
      <c r="B69" s="390"/>
      <c r="C69" s="390"/>
      <c r="D69" s="390"/>
      <c r="E69" s="395"/>
      <c r="F69" s="396"/>
      <c r="G69" s="397"/>
      <c r="H69" s="395"/>
      <c r="I69" s="396"/>
      <c r="J69" s="397"/>
      <c r="K69" s="395"/>
      <c r="L69" s="396"/>
      <c r="M69" s="397"/>
      <c r="N69" s="366"/>
      <c r="O69" s="366"/>
      <c r="P69" s="366"/>
    </row>
    <row r="70" spans="1:16" ht="25.5">
      <c r="A70" s="44"/>
      <c r="B70" s="391"/>
      <c r="C70" s="391"/>
      <c r="D70" s="391"/>
      <c r="E70" s="37" t="s">
        <v>16</v>
      </c>
      <c r="F70" s="37" t="s">
        <v>17</v>
      </c>
      <c r="G70" s="37" t="s">
        <v>18</v>
      </c>
      <c r="H70" s="37" t="s">
        <v>16</v>
      </c>
      <c r="I70" s="37" t="s">
        <v>17</v>
      </c>
      <c r="J70" s="37" t="s">
        <v>18</v>
      </c>
      <c r="K70" s="37" t="s">
        <v>16</v>
      </c>
      <c r="L70" s="37" t="s">
        <v>17</v>
      </c>
      <c r="M70" s="37" t="s">
        <v>18</v>
      </c>
      <c r="N70" s="37" t="s">
        <v>16</v>
      </c>
      <c r="O70" s="37" t="s">
        <v>17</v>
      </c>
      <c r="P70" s="37" t="s">
        <v>18</v>
      </c>
    </row>
    <row r="71" spans="1:16" ht="12.75">
      <c r="A71" s="44"/>
      <c r="B71" s="38">
        <v>1</v>
      </c>
      <c r="C71" s="38">
        <v>2</v>
      </c>
      <c r="D71" s="38">
        <v>3</v>
      </c>
      <c r="E71" s="38">
        <v>4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38">
        <v>10</v>
      </c>
      <c r="L71" s="38">
        <v>11</v>
      </c>
      <c r="M71" s="38">
        <v>12</v>
      </c>
      <c r="N71" s="38">
        <v>13</v>
      </c>
      <c r="O71" s="38">
        <v>14</v>
      </c>
      <c r="P71" s="38">
        <v>15</v>
      </c>
    </row>
    <row r="72" spans="1:16" ht="30.75" customHeight="1" hidden="1">
      <c r="A72" s="44"/>
      <c r="B72" s="155"/>
      <c r="C72" s="85"/>
      <c r="D72" s="39" t="s">
        <v>43</v>
      </c>
      <c r="E72" s="38"/>
      <c r="F72" s="38"/>
      <c r="G72" s="29"/>
      <c r="H72" s="38"/>
      <c r="I72" s="38"/>
      <c r="J72" s="38"/>
      <c r="K72" s="38"/>
      <c r="L72" s="38"/>
      <c r="M72" s="38"/>
      <c r="N72" s="38"/>
      <c r="O72" s="38"/>
      <c r="P72" s="38"/>
    </row>
    <row r="73" spans="1:16" ht="35.25" customHeight="1" hidden="1">
      <c r="A73" s="44"/>
      <c r="B73" s="155"/>
      <c r="C73" s="85"/>
      <c r="D73" s="29" t="s">
        <v>44</v>
      </c>
      <c r="E73" s="38"/>
      <c r="F73" s="38" t="s">
        <v>35</v>
      </c>
      <c r="G73" s="29"/>
      <c r="H73" s="38"/>
      <c r="I73" s="38" t="s">
        <v>35</v>
      </c>
      <c r="J73" s="38"/>
      <c r="K73" s="38"/>
      <c r="L73" s="38" t="s">
        <v>35</v>
      </c>
      <c r="M73" s="38"/>
      <c r="N73" s="38"/>
      <c r="O73" s="38"/>
      <c r="P73" s="38"/>
    </row>
    <row r="74" spans="1:16" ht="33" customHeight="1" hidden="1">
      <c r="A74" s="44"/>
      <c r="B74" s="155"/>
      <c r="C74" s="38"/>
      <c r="D74" s="29" t="s">
        <v>45</v>
      </c>
      <c r="E74" s="38" t="s">
        <v>35</v>
      </c>
      <c r="F74" s="38"/>
      <c r="G74" s="29"/>
      <c r="H74" s="38" t="s">
        <v>35</v>
      </c>
      <c r="I74" s="38"/>
      <c r="J74" s="29"/>
      <c r="K74" s="38" t="s">
        <v>35</v>
      </c>
      <c r="L74" s="38"/>
      <c r="M74" s="29"/>
      <c r="N74" s="29"/>
      <c r="O74" s="29"/>
      <c r="P74" s="29"/>
    </row>
    <row r="75" spans="1:16" ht="12.75" hidden="1">
      <c r="A75" s="44"/>
      <c r="B75" s="155"/>
      <c r="C75" s="38"/>
      <c r="D75" s="29" t="s">
        <v>46</v>
      </c>
      <c r="E75" s="38" t="s">
        <v>35</v>
      </c>
      <c r="F75" s="38"/>
      <c r="G75" s="38"/>
      <c r="H75" s="38" t="s">
        <v>35</v>
      </c>
      <c r="I75" s="38"/>
      <c r="J75" s="29"/>
      <c r="K75" s="38" t="s">
        <v>35</v>
      </c>
      <c r="L75" s="38"/>
      <c r="M75" s="29"/>
      <c r="N75" s="29"/>
      <c r="O75" s="29"/>
      <c r="P75" s="29"/>
    </row>
    <row r="76" spans="1:16" ht="12.75" hidden="1">
      <c r="A76" s="44"/>
      <c r="B76" s="155"/>
      <c r="C76" s="38"/>
      <c r="D76" s="29" t="s">
        <v>47</v>
      </c>
      <c r="E76" s="38" t="s">
        <v>35</v>
      </c>
      <c r="F76" s="38"/>
      <c r="G76" s="38"/>
      <c r="H76" s="38" t="s">
        <v>35</v>
      </c>
      <c r="I76" s="38"/>
      <c r="J76" s="29"/>
      <c r="K76" s="38" t="s">
        <v>35</v>
      </c>
      <c r="L76" s="38"/>
      <c r="M76" s="29"/>
      <c r="N76" s="29"/>
      <c r="O76" s="29"/>
      <c r="P76" s="29"/>
    </row>
    <row r="77" spans="1:16" ht="24.75" customHeight="1" hidden="1">
      <c r="A77" s="44"/>
      <c r="B77" s="155"/>
      <c r="C77" s="38"/>
      <c r="D77" s="29" t="s">
        <v>48</v>
      </c>
      <c r="E77" s="38" t="s">
        <v>35</v>
      </c>
      <c r="F77" s="38"/>
      <c r="G77" s="38"/>
      <c r="H77" s="38" t="s">
        <v>35</v>
      </c>
      <c r="I77" s="38"/>
      <c r="J77" s="29"/>
      <c r="K77" s="38" t="s">
        <v>35</v>
      </c>
      <c r="L77" s="38"/>
      <c r="M77" s="29"/>
      <c r="N77" s="29"/>
      <c r="O77" s="29"/>
      <c r="P77" s="29"/>
    </row>
    <row r="78" spans="1:16" ht="25.5" customHeight="1" hidden="1">
      <c r="A78" s="44"/>
      <c r="B78" s="155"/>
      <c r="C78" s="38"/>
      <c r="D78" s="29" t="s">
        <v>49</v>
      </c>
      <c r="E78" s="38" t="s">
        <v>35</v>
      </c>
      <c r="F78" s="38"/>
      <c r="G78" s="38"/>
      <c r="H78" s="38" t="s">
        <v>35</v>
      </c>
      <c r="I78" s="38"/>
      <c r="J78" s="38"/>
      <c r="K78" s="38" t="s">
        <v>35</v>
      </c>
      <c r="L78" s="38"/>
      <c r="M78" s="38"/>
      <c r="N78" s="38"/>
      <c r="O78" s="38"/>
      <c r="P78" s="38"/>
    </row>
    <row r="79" spans="1:16" ht="28.5" customHeight="1" hidden="1">
      <c r="A79" s="44"/>
      <c r="B79" s="155"/>
      <c r="C79" s="38"/>
      <c r="D79" s="29" t="s">
        <v>50</v>
      </c>
      <c r="E79" s="38" t="s">
        <v>35</v>
      </c>
      <c r="F79" s="38" t="s">
        <v>35</v>
      </c>
      <c r="G79" s="38"/>
      <c r="H79" s="38" t="s">
        <v>35</v>
      </c>
      <c r="I79" s="38" t="s">
        <v>35</v>
      </c>
      <c r="J79" s="29"/>
      <c r="K79" s="38" t="s">
        <v>35</v>
      </c>
      <c r="L79" s="38" t="s">
        <v>35</v>
      </c>
      <c r="M79" s="29"/>
      <c r="N79" s="38" t="s">
        <v>35</v>
      </c>
      <c r="O79" s="38" t="s">
        <v>35</v>
      </c>
      <c r="P79" s="29"/>
    </row>
    <row r="80" spans="1:16" ht="12.75" hidden="1">
      <c r="A80" s="44"/>
      <c r="B80" s="155"/>
      <c r="C80" s="38"/>
      <c r="D80" s="29" t="s">
        <v>47</v>
      </c>
      <c r="E80" s="38"/>
      <c r="F80" s="38"/>
      <c r="G80" s="38"/>
      <c r="H80" s="38"/>
      <c r="I80" s="38"/>
      <c r="J80" s="29"/>
      <c r="K80" s="38"/>
      <c r="L80" s="38"/>
      <c r="M80" s="29"/>
      <c r="N80" s="38"/>
      <c r="O80" s="38"/>
      <c r="P80" s="29"/>
    </row>
    <row r="81" spans="1:16" ht="12.75" customHeight="1" hidden="1">
      <c r="A81" s="44"/>
      <c r="B81" s="155"/>
      <c r="C81" s="38"/>
      <c r="D81" s="329" t="s">
        <v>51</v>
      </c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1"/>
    </row>
    <row r="82" spans="1:16" ht="34.5" customHeight="1" hidden="1">
      <c r="A82" s="44"/>
      <c r="B82" s="155"/>
      <c r="C82" s="85"/>
      <c r="D82" s="39" t="s">
        <v>52</v>
      </c>
      <c r="E82" s="38"/>
      <c r="F82" s="38"/>
      <c r="G82" s="29"/>
      <c r="H82" s="38"/>
      <c r="I82" s="38"/>
      <c r="J82" s="38"/>
      <c r="K82" s="38"/>
      <c r="L82" s="38"/>
      <c r="M82" s="38"/>
      <c r="N82" s="38"/>
      <c r="O82" s="38"/>
      <c r="P82" s="38"/>
    </row>
    <row r="83" spans="1:16" ht="12.75" hidden="1">
      <c r="A83" s="44"/>
      <c r="B83" s="155"/>
      <c r="C83" s="38"/>
      <c r="D83" s="29" t="s">
        <v>47</v>
      </c>
      <c r="E83" s="38"/>
      <c r="F83" s="38"/>
      <c r="G83" s="38"/>
      <c r="H83" s="38"/>
      <c r="I83" s="38"/>
      <c r="J83" s="29"/>
      <c r="K83" s="38"/>
      <c r="L83" s="38"/>
      <c r="M83" s="29"/>
      <c r="N83" s="29"/>
      <c r="O83" s="29"/>
      <c r="P83" s="29"/>
    </row>
    <row r="84" spans="1:16" ht="19.5" customHeight="1">
      <c r="A84" s="44"/>
      <c r="B84" s="155"/>
      <c r="C84" s="38"/>
      <c r="D84" s="29" t="s">
        <v>53</v>
      </c>
      <c r="E84" s="38"/>
      <c r="F84" s="38"/>
      <c r="G84" s="29"/>
      <c r="H84" s="38"/>
      <c r="I84" s="38"/>
      <c r="J84" s="38"/>
      <c r="K84" s="38"/>
      <c r="L84" s="38"/>
      <c r="M84" s="38"/>
      <c r="N84" s="386"/>
      <c r="O84" s="387"/>
      <c r="P84" s="388"/>
    </row>
    <row r="85" spans="1:16" ht="18.75" customHeight="1">
      <c r="A85" s="44"/>
      <c r="B85" s="44"/>
      <c r="C85" s="334" t="s">
        <v>88</v>
      </c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</row>
    <row r="86" spans="1:16" ht="12.75">
      <c r="A86" s="44"/>
      <c r="B86" s="44"/>
      <c r="C86" s="86"/>
      <c r="D86" s="44"/>
      <c r="E86" s="44"/>
      <c r="F86" s="44"/>
      <c r="G86" s="44"/>
      <c r="H86" s="154"/>
      <c r="I86" s="44"/>
      <c r="J86" s="44"/>
      <c r="K86" s="44"/>
      <c r="L86" s="44"/>
      <c r="M86" s="44"/>
      <c r="N86" s="44"/>
      <c r="O86" s="44"/>
      <c r="P86" s="44"/>
    </row>
    <row r="87" spans="1:16" ht="1.5" customHeight="1">
      <c r="A87" s="59"/>
      <c r="B87" s="59"/>
      <c r="C87" s="87"/>
      <c r="D87" s="59"/>
      <c r="E87" s="59"/>
      <c r="F87" s="59"/>
      <c r="G87" s="59"/>
      <c r="H87" s="156"/>
      <c r="I87" s="44"/>
      <c r="J87" s="44"/>
      <c r="K87" s="44"/>
      <c r="L87" s="44"/>
      <c r="M87" s="44"/>
      <c r="N87" s="44"/>
      <c r="O87" s="44"/>
      <c r="P87" s="44"/>
    </row>
    <row r="88" spans="1:16" ht="38.25" customHeight="1">
      <c r="A88" s="87"/>
      <c r="B88" s="87"/>
      <c r="C88" s="336" t="s">
        <v>94</v>
      </c>
      <c r="D88" s="336"/>
      <c r="E88" s="336"/>
      <c r="F88" s="5"/>
      <c r="G88" s="15"/>
      <c r="H88" s="17"/>
      <c r="I88" s="328" t="s">
        <v>219</v>
      </c>
      <c r="J88" s="328"/>
      <c r="K88" s="46"/>
      <c r="L88" s="44"/>
      <c r="M88" s="44"/>
      <c r="N88" s="44"/>
      <c r="O88" s="44"/>
      <c r="P88" s="44"/>
    </row>
    <row r="89" spans="1:16" ht="15.75">
      <c r="A89" s="87"/>
      <c r="B89" s="87"/>
      <c r="C89" s="88"/>
      <c r="D89" s="5"/>
      <c r="E89" s="5"/>
      <c r="F89" s="5"/>
      <c r="G89" s="16" t="s">
        <v>54</v>
      </c>
      <c r="H89" s="17"/>
      <c r="I89" s="335" t="s">
        <v>55</v>
      </c>
      <c r="J89" s="335"/>
      <c r="K89" s="335"/>
      <c r="L89" s="44"/>
      <c r="M89" s="44"/>
      <c r="N89" s="44"/>
      <c r="O89" s="44"/>
      <c r="P89" s="44"/>
    </row>
    <row r="90" spans="1:16" ht="15.75" hidden="1">
      <c r="A90" s="87"/>
      <c r="B90" s="87"/>
      <c r="C90" s="88"/>
      <c r="D90" s="5"/>
      <c r="E90" s="5"/>
      <c r="F90" s="5"/>
      <c r="G90" s="5"/>
      <c r="H90" s="17"/>
      <c r="I90" s="5"/>
      <c r="J90" s="5"/>
      <c r="K90" s="46"/>
      <c r="L90" s="44"/>
      <c r="M90" s="44"/>
      <c r="N90" s="44"/>
      <c r="O90" s="44"/>
      <c r="P90" s="44"/>
    </row>
    <row r="91" spans="1:16" ht="15.75">
      <c r="A91" s="87"/>
      <c r="B91" s="87"/>
      <c r="C91" s="88"/>
      <c r="D91" s="5"/>
      <c r="E91" s="5"/>
      <c r="F91" s="5"/>
      <c r="G91" s="5"/>
      <c r="H91" s="17"/>
      <c r="I91" s="5"/>
      <c r="J91" s="5"/>
      <c r="K91" s="46"/>
      <c r="L91" s="44"/>
      <c r="M91" s="44"/>
      <c r="N91" s="44"/>
      <c r="O91" s="44"/>
      <c r="P91" s="44"/>
    </row>
    <row r="92" spans="1:16" ht="15.75" hidden="1">
      <c r="A92" s="92"/>
      <c r="B92" s="92"/>
      <c r="C92" s="88"/>
      <c r="D92" s="353"/>
      <c r="E92" s="353"/>
      <c r="F92" s="5"/>
      <c r="G92" s="5"/>
      <c r="H92" s="17"/>
      <c r="I92" s="5"/>
      <c r="J92" s="5"/>
      <c r="K92" s="46"/>
      <c r="L92" s="44"/>
      <c r="M92" s="44"/>
      <c r="N92" s="44"/>
      <c r="O92" s="44"/>
      <c r="P92" s="44"/>
    </row>
    <row r="93" spans="1:16" ht="35.25" customHeight="1">
      <c r="A93" s="59"/>
      <c r="B93" s="59"/>
      <c r="C93" s="336" t="s">
        <v>56</v>
      </c>
      <c r="D93" s="336"/>
      <c r="E93" s="336"/>
      <c r="F93" s="89"/>
      <c r="G93" s="17"/>
      <c r="H93" s="17"/>
      <c r="I93" s="328" t="s">
        <v>95</v>
      </c>
      <c r="J93" s="328"/>
      <c r="K93" s="46"/>
      <c r="L93" s="44"/>
      <c r="M93" s="44"/>
      <c r="N93" s="44"/>
      <c r="O93" s="44"/>
      <c r="P93" s="44"/>
    </row>
    <row r="94" spans="1:16" ht="48.75" customHeight="1">
      <c r="A94" s="87"/>
      <c r="B94" s="87"/>
      <c r="C94" s="88"/>
      <c r="D94" s="5"/>
      <c r="E94" s="5"/>
      <c r="F94" s="5"/>
      <c r="G94" s="16" t="s">
        <v>54</v>
      </c>
      <c r="H94" s="17"/>
      <c r="I94" s="335" t="s">
        <v>55</v>
      </c>
      <c r="J94" s="335"/>
      <c r="K94" s="335"/>
      <c r="L94" s="44"/>
      <c r="M94" s="44"/>
      <c r="N94" s="44"/>
      <c r="O94" s="44"/>
      <c r="P94" s="44"/>
    </row>
    <row r="95" spans="1:16" ht="15.75">
      <c r="A95" s="44"/>
      <c r="B95" s="44"/>
      <c r="C95" s="90"/>
      <c r="D95" s="46"/>
      <c r="E95" s="46"/>
      <c r="F95" s="46"/>
      <c r="G95" s="46"/>
      <c r="H95" s="105"/>
      <c r="I95" s="46"/>
      <c r="J95" s="46"/>
      <c r="K95" s="46"/>
      <c r="L95" s="44"/>
      <c r="M95" s="44"/>
      <c r="N95" s="44"/>
      <c r="O95" s="44"/>
      <c r="P95" s="44"/>
    </row>
    <row r="96" spans="1:16" ht="15">
      <c r="A96" s="44"/>
      <c r="B96" s="44"/>
      <c r="C96" s="46"/>
      <c r="D96" s="46"/>
      <c r="E96" s="46"/>
      <c r="F96" s="46"/>
      <c r="G96" s="46"/>
      <c r="H96" s="105"/>
      <c r="I96" s="46"/>
      <c r="J96" s="46"/>
      <c r="K96" s="46"/>
      <c r="L96" s="44"/>
      <c r="M96" s="44"/>
      <c r="N96" s="44"/>
      <c r="O96" s="44"/>
      <c r="P96" s="44"/>
    </row>
    <row r="97" spans="1:16" ht="12.75">
      <c r="A97" s="44"/>
      <c r="B97" s="44"/>
      <c r="C97" s="44"/>
      <c r="D97" s="44"/>
      <c r="E97" s="44"/>
      <c r="F97" s="44"/>
      <c r="G97" s="44"/>
      <c r="H97" s="154"/>
      <c r="I97" s="44"/>
      <c r="J97" s="44"/>
      <c r="K97" s="44"/>
      <c r="L97" s="44"/>
      <c r="M97" s="44"/>
      <c r="N97" s="44"/>
      <c r="O97" s="44"/>
      <c r="P97" s="44"/>
    </row>
    <row r="98" spans="1:16" ht="12.75">
      <c r="A98" s="44"/>
      <c r="B98" s="44"/>
      <c r="C98" s="44"/>
      <c r="D98" s="44"/>
      <c r="E98" s="44"/>
      <c r="F98" s="44"/>
      <c r="G98" s="44"/>
      <c r="H98" s="154"/>
      <c r="I98" s="44"/>
      <c r="J98" s="44"/>
      <c r="K98" s="44"/>
      <c r="L98" s="44"/>
      <c r="M98" s="44"/>
      <c r="N98" s="44"/>
      <c r="O98" s="44"/>
      <c r="P98" s="44"/>
    </row>
    <row r="99" spans="1:16" ht="12.75">
      <c r="A99" s="44"/>
      <c r="B99" s="44"/>
      <c r="C99" s="44"/>
      <c r="D99" s="44"/>
      <c r="E99" s="44"/>
      <c r="F99" s="44"/>
      <c r="G99" s="44"/>
      <c r="H99" s="154"/>
      <c r="I99" s="44"/>
      <c r="J99" s="44"/>
      <c r="K99" s="44"/>
      <c r="L99" s="44"/>
      <c r="M99" s="44"/>
      <c r="N99" s="44"/>
      <c r="O99" s="44"/>
      <c r="P99" s="44"/>
    </row>
    <row r="100" spans="1:16" ht="12.75">
      <c r="A100" s="44"/>
      <c r="B100" s="44"/>
      <c r="C100" s="44"/>
      <c r="D100" s="44"/>
      <c r="E100" s="44"/>
      <c r="F100" s="44"/>
      <c r="G100" s="44"/>
      <c r="H100" s="154"/>
      <c r="I100" s="44"/>
      <c r="J100" s="44"/>
      <c r="K100" s="44"/>
      <c r="L100" s="44"/>
      <c r="M100" s="44"/>
      <c r="N100" s="44"/>
      <c r="O100" s="44"/>
      <c r="P100" s="44"/>
    </row>
    <row r="101" spans="1:16" ht="12.75">
      <c r="A101" s="44"/>
      <c r="B101" s="44"/>
      <c r="C101" s="44"/>
      <c r="D101" s="44"/>
      <c r="E101" s="44"/>
      <c r="F101" s="44"/>
      <c r="G101" s="44"/>
      <c r="H101" s="154"/>
      <c r="I101" s="44"/>
      <c r="J101" s="44"/>
      <c r="K101" s="44"/>
      <c r="L101" s="44"/>
      <c r="M101" s="44"/>
      <c r="N101" s="44"/>
      <c r="O101" s="44"/>
      <c r="P101" s="44"/>
    </row>
    <row r="102" spans="1:16" ht="12.75">
      <c r="A102" s="44"/>
      <c r="B102" s="44"/>
      <c r="C102" s="44"/>
      <c r="D102" s="44"/>
      <c r="E102" s="44"/>
      <c r="F102" s="44"/>
      <c r="G102" s="44"/>
      <c r="H102" s="154"/>
      <c r="I102" s="44"/>
      <c r="J102" s="44"/>
      <c r="K102" s="44"/>
      <c r="L102" s="44"/>
      <c r="M102" s="44"/>
      <c r="N102" s="44"/>
      <c r="O102" s="44"/>
      <c r="P102" s="44"/>
    </row>
    <row r="103" spans="1:16" ht="12.75">
      <c r="A103" s="44"/>
      <c r="B103" s="44"/>
      <c r="C103" s="44"/>
      <c r="D103" s="44"/>
      <c r="E103" s="44"/>
      <c r="F103" s="44"/>
      <c r="G103" s="44"/>
      <c r="H103" s="154"/>
      <c r="I103" s="44"/>
      <c r="J103" s="44"/>
      <c r="K103" s="44"/>
      <c r="L103" s="44"/>
      <c r="M103" s="44"/>
      <c r="N103" s="44"/>
      <c r="O103" s="44"/>
      <c r="P103" s="44"/>
    </row>
    <row r="104" spans="1:16" ht="12.75">
      <c r="A104" s="44"/>
      <c r="B104" s="44"/>
      <c r="C104" s="44"/>
      <c r="D104" s="44"/>
      <c r="E104" s="44"/>
      <c r="F104" s="44"/>
      <c r="G104" s="44"/>
      <c r="H104" s="154"/>
      <c r="I104" s="44"/>
      <c r="J104" s="44"/>
      <c r="K104" s="44"/>
      <c r="L104" s="44"/>
      <c r="M104" s="44"/>
      <c r="N104" s="44"/>
      <c r="O104" s="44"/>
      <c r="P104" s="44"/>
    </row>
    <row r="105" spans="1:16" ht="12.75">
      <c r="A105" s="44"/>
      <c r="B105" s="44"/>
      <c r="C105" s="44"/>
      <c r="D105" s="44"/>
      <c r="E105" s="44"/>
      <c r="F105" s="44"/>
      <c r="G105" s="44"/>
      <c r="H105" s="154"/>
      <c r="I105" s="44"/>
      <c r="J105" s="44"/>
      <c r="K105" s="44"/>
      <c r="L105" s="44"/>
      <c r="M105" s="44"/>
      <c r="N105" s="44"/>
      <c r="O105" s="44"/>
      <c r="P105" s="44"/>
    </row>
    <row r="106" spans="1:16" ht="12.75">
      <c r="A106" s="44"/>
      <c r="B106" s="44"/>
      <c r="C106" s="44"/>
      <c r="D106" s="44"/>
      <c r="E106" s="44"/>
      <c r="F106" s="44"/>
      <c r="G106" s="44"/>
      <c r="H106" s="154"/>
      <c r="I106" s="44"/>
      <c r="J106" s="44"/>
      <c r="K106" s="44"/>
      <c r="L106" s="44"/>
      <c r="M106" s="44"/>
      <c r="N106" s="44"/>
      <c r="O106" s="44"/>
      <c r="P106" s="44"/>
    </row>
    <row r="107" spans="1:16" ht="12.75">
      <c r="A107" s="44"/>
      <c r="B107" s="44"/>
      <c r="C107" s="44"/>
      <c r="D107" s="44"/>
      <c r="E107" s="44"/>
      <c r="F107" s="44"/>
      <c r="G107" s="44"/>
      <c r="H107" s="154"/>
      <c r="I107" s="44"/>
      <c r="J107" s="44"/>
      <c r="K107" s="44"/>
      <c r="L107" s="44"/>
      <c r="M107" s="44"/>
      <c r="N107" s="44"/>
      <c r="O107" s="44"/>
      <c r="P107" s="44"/>
    </row>
    <row r="108" spans="1:16" ht="12.75">
      <c r="A108" s="44"/>
      <c r="B108" s="44"/>
      <c r="C108" s="44"/>
      <c r="D108" s="44"/>
      <c r="E108" s="44"/>
      <c r="F108" s="44"/>
      <c r="G108" s="44"/>
      <c r="H108" s="154"/>
      <c r="I108" s="44"/>
      <c r="J108" s="44"/>
      <c r="K108" s="44"/>
      <c r="L108" s="44"/>
      <c r="M108" s="44"/>
      <c r="N108" s="44"/>
      <c r="O108" s="44"/>
      <c r="P108" s="44"/>
    </row>
    <row r="109" spans="1:16" ht="12.75">
      <c r="A109" s="44"/>
      <c r="B109" s="44"/>
      <c r="C109" s="44"/>
      <c r="D109" s="44"/>
      <c r="E109" s="44"/>
      <c r="F109" s="44"/>
      <c r="G109" s="44"/>
      <c r="H109" s="154"/>
      <c r="I109" s="44"/>
      <c r="J109" s="44"/>
      <c r="K109" s="44"/>
      <c r="L109" s="44"/>
      <c r="M109" s="44"/>
      <c r="N109" s="44"/>
      <c r="O109" s="44"/>
      <c r="P109" s="44"/>
    </row>
    <row r="110" spans="1:16" ht="12.75">
      <c r="A110" s="44"/>
      <c r="B110" s="44"/>
      <c r="C110" s="44"/>
      <c r="D110" s="44"/>
      <c r="E110" s="44"/>
      <c r="F110" s="44"/>
      <c r="G110" s="44"/>
      <c r="H110" s="154"/>
      <c r="I110" s="44"/>
      <c r="J110" s="44"/>
      <c r="K110" s="44"/>
      <c r="L110" s="44"/>
      <c r="M110" s="44"/>
      <c r="N110" s="44"/>
      <c r="O110" s="44"/>
      <c r="P110" s="44"/>
    </row>
    <row r="111" spans="1:16" ht="12.75">
      <c r="A111" s="44"/>
      <c r="B111" s="44"/>
      <c r="C111" s="44"/>
      <c r="D111" s="44"/>
      <c r="E111" s="44"/>
      <c r="F111" s="44"/>
      <c r="G111" s="44"/>
      <c r="H111" s="154"/>
      <c r="I111" s="44"/>
      <c r="J111" s="44"/>
      <c r="K111" s="44"/>
      <c r="L111" s="44"/>
      <c r="M111" s="44"/>
      <c r="N111" s="44"/>
      <c r="O111" s="44"/>
      <c r="P111" s="44"/>
    </row>
    <row r="112" spans="1:16" ht="12.75">
      <c r="A112" s="44"/>
      <c r="B112" s="44"/>
      <c r="C112" s="44"/>
      <c r="D112" s="44"/>
      <c r="E112" s="44"/>
      <c r="F112" s="44"/>
      <c r="G112" s="44"/>
      <c r="H112" s="154"/>
      <c r="I112" s="44"/>
      <c r="J112" s="44"/>
      <c r="K112" s="44"/>
      <c r="L112" s="44"/>
      <c r="M112" s="44"/>
      <c r="N112" s="44"/>
      <c r="O112" s="44"/>
      <c r="P112" s="44"/>
    </row>
  </sheetData>
  <sheetProtection/>
  <mergeCells count="109">
    <mergeCell ref="C60:D60"/>
    <mergeCell ref="N60:P60"/>
    <mergeCell ref="H60:J60"/>
    <mergeCell ref="N57:P57"/>
    <mergeCell ref="C59:D59"/>
    <mergeCell ref="C57:D57"/>
    <mergeCell ref="K57:M57"/>
    <mergeCell ref="B68:B70"/>
    <mergeCell ref="C63:D63"/>
    <mergeCell ref="C62:D62"/>
    <mergeCell ref="C61:D61"/>
    <mergeCell ref="C65:D65"/>
    <mergeCell ref="D68:D70"/>
    <mergeCell ref="N41:P41"/>
    <mergeCell ref="K60:M60"/>
    <mergeCell ref="F65:G65"/>
    <mergeCell ref="F64:G64"/>
    <mergeCell ref="H64:J64"/>
    <mergeCell ref="H61:J61"/>
    <mergeCell ref="F62:G62"/>
    <mergeCell ref="H65:J65"/>
    <mergeCell ref="N55:P55"/>
    <mergeCell ref="N56:P56"/>
    <mergeCell ref="E53:E54"/>
    <mergeCell ref="B53:B54"/>
    <mergeCell ref="C55:D55"/>
    <mergeCell ref="A31:A32"/>
    <mergeCell ref="E31:G31"/>
    <mergeCell ref="C48:D48"/>
    <mergeCell ref="C49:D49"/>
    <mergeCell ref="B31:B32"/>
    <mergeCell ref="C45:D46"/>
    <mergeCell ref="K23:M23"/>
    <mergeCell ref="K45:M45"/>
    <mergeCell ref="C47:D47"/>
    <mergeCell ref="E45:G45"/>
    <mergeCell ref="K31:M31"/>
    <mergeCell ref="H31:J31"/>
    <mergeCell ref="C31:C32"/>
    <mergeCell ref="D31:D32"/>
    <mergeCell ref="B23:D23"/>
    <mergeCell ref="F13:O13"/>
    <mergeCell ref="F16:O16"/>
    <mergeCell ref="F19:G19"/>
    <mergeCell ref="H19:O19"/>
    <mergeCell ref="F57:G57"/>
    <mergeCell ref="A43:O43"/>
    <mergeCell ref="N46:P46"/>
    <mergeCell ref="N47:P47"/>
    <mergeCell ref="N48:P48"/>
    <mergeCell ref="H45:J45"/>
    <mergeCell ref="A53:A54"/>
    <mergeCell ref="F53:G54"/>
    <mergeCell ref="C56:D56"/>
    <mergeCell ref="C53:D54"/>
    <mergeCell ref="I94:K94"/>
    <mergeCell ref="I93:J93"/>
    <mergeCell ref="K68:M69"/>
    <mergeCell ref="N64:P64"/>
    <mergeCell ref="D81:P81"/>
    <mergeCell ref="H68:J69"/>
    <mergeCell ref="C64:D64"/>
    <mergeCell ref="C93:E93"/>
    <mergeCell ref="C85:P85"/>
    <mergeCell ref="I88:J88"/>
    <mergeCell ref="D92:E92"/>
    <mergeCell ref="I89:K89"/>
    <mergeCell ref="C88:E88"/>
    <mergeCell ref="J1:M1"/>
    <mergeCell ref="K62:M62"/>
    <mergeCell ref="K64:M64"/>
    <mergeCell ref="K65:M65"/>
    <mergeCell ref="H23:J23"/>
    <mergeCell ref="F56:G56"/>
    <mergeCell ref="H62:J62"/>
    <mergeCell ref="N49:P49"/>
    <mergeCell ref="F59:P59"/>
    <mergeCell ref="F55:G55"/>
    <mergeCell ref="F18:N18"/>
    <mergeCell ref="F58:P58"/>
    <mergeCell ref="A52:N52"/>
    <mergeCell ref="N37:P37"/>
    <mergeCell ref="N38:P38"/>
    <mergeCell ref="N31:P31"/>
    <mergeCell ref="E23:G23"/>
    <mergeCell ref="N62:P62"/>
    <mergeCell ref="K53:M54"/>
    <mergeCell ref="K61:M61"/>
    <mergeCell ref="H57:J57"/>
    <mergeCell ref="N61:P61"/>
    <mergeCell ref="H55:J55"/>
    <mergeCell ref="K55:M55"/>
    <mergeCell ref="K56:M56"/>
    <mergeCell ref="H53:J54"/>
    <mergeCell ref="H56:J56"/>
    <mergeCell ref="N84:P84"/>
    <mergeCell ref="C68:C70"/>
    <mergeCell ref="E68:G69"/>
    <mergeCell ref="N68:P69"/>
    <mergeCell ref="N65:P65"/>
    <mergeCell ref="F61:G61"/>
    <mergeCell ref="F60:G60"/>
    <mergeCell ref="N32:P32"/>
    <mergeCell ref="N33:P33"/>
    <mergeCell ref="N34:P34"/>
    <mergeCell ref="N53:P54"/>
    <mergeCell ref="N45:P45"/>
    <mergeCell ref="N35:P35"/>
    <mergeCell ref="N36:P36"/>
  </mergeCells>
  <printOptions/>
  <pageMargins left="0.3937007874015748" right="0" top="1.141732283464567" bottom="0.35433070866141736" header="0" footer="0"/>
  <pageSetup fitToHeight="2" fitToWidth="1" horizontalDpi="600" verticalDpi="600" orientation="portrait" paperSize="9" scale="45" r:id="rId1"/>
  <rowBreaks count="1" manualBreakCount="1">
    <brk id="6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64"/>
  <sheetViews>
    <sheetView showZeros="0" view="pageBreakPreview" zoomScale="80" zoomScaleNormal="90" zoomScaleSheetLayoutView="80" zoomScalePageLayoutView="0" workbookViewId="0" topLeftCell="D24">
      <selection activeCell="N31" sqref="N31:P31"/>
    </sheetView>
  </sheetViews>
  <sheetFormatPr defaultColWidth="9.00390625" defaultRowHeight="12.75"/>
  <cols>
    <col min="1" max="1" width="6.00390625" style="1" customWidth="1"/>
    <col min="2" max="2" width="16.375" style="1" customWidth="1"/>
    <col min="3" max="3" width="20.125" style="1" customWidth="1"/>
    <col min="4" max="4" width="28.625" style="1" customWidth="1"/>
    <col min="5" max="5" width="13.875" style="1" customWidth="1"/>
    <col min="6" max="6" width="12.875" style="1" customWidth="1"/>
    <col min="7" max="7" width="15.75390625" style="1" customWidth="1"/>
    <col min="8" max="8" width="15.125" style="94" customWidth="1"/>
    <col min="9" max="9" width="12.75390625" style="1" customWidth="1"/>
    <col min="10" max="10" width="14.875" style="1" customWidth="1"/>
    <col min="11" max="11" width="14.75390625" style="1" customWidth="1"/>
    <col min="12" max="12" width="13.00390625" style="1" customWidth="1"/>
    <col min="13" max="13" width="15.00390625" style="1" customWidth="1"/>
    <col min="14" max="14" width="10.375" style="1" customWidth="1"/>
    <col min="15" max="15" width="8.75390625" style="1" customWidth="1"/>
    <col min="16" max="16" width="10.875" style="1" customWidth="1"/>
  </cols>
  <sheetData>
    <row r="1" spans="3:10" ht="18.75">
      <c r="C1" s="64"/>
      <c r="J1" s="64" t="s">
        <v>131</v>
      </c>
    </row>
    <row r="2" spans="3:10" ht="18.75">
      <c r="C2" s="64"/>
      <c r="J2" s="64" t="s">
        <v>130</v>
      </c>
    </row>
    <row r="3" spans="3:10" ht="18.75">
      <c r="C3" s="64"/>
      <c r="J3" s="64" t="s">
        <v>129</v>
      </c>
    </row>
    <row r="4" spans="3:12" ht="18.75">
      <c r="C4" s="64"/>
      <c r="J4" s="64"/>
      <c r="L4" s="140" t="s">
        <v>244</v>
      </c>
    </row>
    <row r="5" spans="3:10" ht="18.75">
      <c r="C5" s="65"/>
      <c r="J5" s="66"/>
    </row>
    <row r="6" spans="3:10" ht="18.75">
      <c r="C6" s="65"/>
      <c r="J6" s="66"/>
    </row>
    <row r="7" spans="3:12" ht="18.75">
      <c r="C7" s="65"/>
      <c r="L7" s="2"/>
    </row>
    <row r="8" spans="7:12" ht="18.75">
      <c r="G8" s="65" t="s">
        <v>0</v>
      </c>
      <c r="L8" s="2"/>
    </row>
    <row r="9" ht="18.75">
      <c r="G9" s="65" t="s">
        <v>1</v>
      </c>
    </row>
    <row r="10" ht="18.75">
      <c r="G10" s="65" t="s">
        <v>214</v>
      </c>
    </row>
    <row r="11" ht="18.75">
      <c r="C11" s="65" t="s">
        <v>2</v>
      </c>
    </row>
    <row r="12" spans="1:15" ht="19.5">
      <c r="A12" s="67"/>
      <c r="B12" s="144" t="s">
        <v>3</v>
      </c>
      <c r="C12" s="68"/>
      <c r="D12" s="3" t="s">
        <v>124</v>
      </c>
      <c r="E12" s="4" t="s">
        <v>57</v>
      </c>
      <c r="H12" s="95"/>
      <c r="I12" s="4"/>
      <c r="J12" s="4"/>
      <c r="K12" s="4"/>
      <c r="L12" s="4"/>
      <c r="M12" s="4"/>
      <c r="N12" s="69"/>
      <c r="O12" s="69"/>
    </row>
    <row r="13" spans="2:15" ht="18.75">
      <c r="B13" s="145"/>
      <c r="C13" s="70"/>
      <c r="D13" s="71" t="s">
        <v>4</v>
      </c>
      <c r="E13" s="72"/>
      <c r="F13" s="324" t="s">
        <v>5</v>
      </c>
      <c r="G13" s="324"/>
      <c r="H13" s="324"/>
      <c r="I13" s="324"/>
      <c r="J13" s="324"/>
      <c r="K13" s="324"/>
      <c r="L13" s="324"/>
      <c r="M13" s="324"/>
      <c r="N13" s="325"/>
      <c r="O13" s="325"/>
    </row>
    <row r="14" spans="2:15" ht="15.75">
      <c r="B14" s="145"/>
      <c r="D14" s="5"/>
      <c r="E14" s="5"/>
      <c r="F14" s="5"/>
      <c r="G14" s="5"/>
      <c r="H14" s="17"/>
      <c r="I14" s="5"/>
      <c r="J14" s="5"/>
      <c r="K14" s="5"/>
      <c r="L14" s="5"/>
      <c r="M14" s="5"/>
      <c r="N14" s="56"/>
      <c r="O14" s="56"/>
    </row>
    <row r="15" spans="1:15" ht="19.5">
      <c r="A15" s="67"/>
      <c r="B15" s="144" t="s">
        <v>6</v>
      </c>
      <c r="C15" s="68"/>
      <c r="D15" s="3" t="s">
        <v>125</v>
      </c>
      <c r="E15" s="4" t="s">
        <v>57</v>
      </c>
      <c r="H15" s="95"/>
      <c r="I15" s="4"/>
      <c r="J15" s="4"/>
      <c r="K15" s="4"/>
      <c r="L15" s="4"/>
      <c r="M15" s="4"/>
      <c r="N15" s="69"/>
      <c r="O15" s="69"/>
    </row>
    <row r="16" spans="2:15" ht="18.75">
      <c r="B16" s="145"/>
      <c r="C16" s="70"/>
      <c r="D16" s="71" t="s">
        <v>4</v>
      </c>
      <c r="E16" s="71"/>
      <c r="F16" s="325" t="s">
        <v>7</v>
      </c>
      <c r="G16" s="325"/>
      <c r="H16" s="325"/>
      <c r="I16" s="325"/>
      <c r="J16" s="325"/>
      <c r="K16" s="325"/>
      <c r="L16" s="325"/>
      <c r="M16" s="325"/>
      <c r="N16" s="325"/>
      <c r="O16" s="325"/>
    </row>
    <row r="17" spans="2:15" ht="15.75">
      <c r="B17" s="145"/>
      <c r="D17" s="5"/>
      <c r="E17" s="5"/>
      <c r="F17" s="5"/>
      <c r="G17" s="5"/>
      <c r="H17" s="17"/>
      <c r="I17" s="5"/>
      <c r="J17" s="5"/>
      <c r="K17" s="5"/>
      <c r="L17" s="5"/>
      <c r="M17" s="5"/>
      <c r="N17" s="5"/>
      <c r="O17" s="5"/>
    </row>
    <row r="18" spans="1:15" ht="18.75" customHeight="1">
      <c r="A18" s="67"/>
      <c r="B18" s="144" t="s">
        <v>8</v>
      </c>
      <c r="C18" s="68"/>
      <c r="D18" s="6" t="s">
        <v>192</v>
      </c>
      <c r="E18" s="7" t="s">
        <v>126</v>
      </c>
      <c r="F18" s="460" t="s">
        <v>193</v>
      </c>
      <c r="G18" s="461"/>
      <c r="H18" s="461"/>
      <c r="I18" s="461"/>
      <c r="J18" s="461"/>
      <c r="K18" s="461"/>
      <c r="L18" s="461"/>
      <c r="M18" s="461"/>
      <c r="N18" s="73"/>
      <c r="O18" s="73"/>
    </row>
    <row r="19" spans="2:15" ht="18.75">
      <c r="B19" s="145"/>
      <c r="C19" s="70"/>
      <c r="D19" s="71" t="s">
        <v>4</v>
      </c>
      <c r="E19" s="72"/>
      <c r="F19" s="306" t="s">
        <v>127</v>
      </c>
      <c r="G19" s="306"/>
      <c r="H19" s="306" t="s">
        <v>9</v>
      </c>
      <c r="I19" s="306"/>
      <c r="J19" s="306"/>
      <c r="K19" s="306"/>
      <c r="L19" s="306"/>
      <c r="M19" s="306"/>
      <c r="N19" s="307"/>
      <c r="O19" s="307"/>
    </row>
    <row r="20" ht="12.75">
      <c r="B20" s="145"/>
    </row>
    <row r="21" spans="1:16" s="8" customFormat="1" ht="51" customHeight="1">
      <c r="A21" s="67"/>
      <c r="B21" s="144" t="s">
        <v>10</v>
      </c>
      <c r="C21" s="74" t="s">
        <v>11</v>
      </c>
      <c r="D21" s="9"/>
      <c r="E21" s="9"/>
      <c r="F21" s="9"/>
      <c r="G21" s="9"/>
      <c r="H21" s="96"/>
      <c r="I21" s="9"/>
      <c r="J21" s="9"/>
      <c r="K21" s="9"/>
      <c r="L21" s="9"/>
      <c r="M21" s="9"/>
      <c r="N21" s="9"/>
      <c r="O21" s="9"/>
      <c r="P21" s="9"/>
    </row>
    <row r="22" spans="3:13" ht="15.75">
      <c r="C22" s="58"/>
      <c r="D22" s="75"/>
      <c r="J22" s="10" t="s">
        <v>12</v>
      </c>
      <c r="M22" s="10"/>
    </row>
    <row r="23" spans="2:14" ht="30" customHeight="1">
      <c r="B23" s="356" t="s">
        <v>13</v>
      </c>
      <c r="C23" s="357"/>
      <c r="D23" s="358"/>
      <c r="E23" s="356" t="s">
        <v>14</v>
      </c>
      <c r="F23" s="357"/>
      <c r="G23" s="358"/>
      <c r="H23" s="315" t="s">
        <v>15</v>
      </c>
      <c r="I23" s="315"/>
      <c r="J23" s="315"/>
      <c r="K23" s="311"/>
      <c r="L23" s="311"/>
      <c r="M23" s="311"/>
      <c r="N23" s="76"/>
    </row>
    <row r="24" spans="2:14" ht="30">
      <c r="B24" s="11" t="s">
        <v>16</v>
      </c>
      <c r="C24" s="11" t="s">
        <v>17</v>
      </c>
      <c r="D24" s="12" t="s">
        <v>18</v>
      </c>
      <c r="E24" s="11" t="s">
        <v>16</v>
      </c>
      <c r="F24" s="11" t="s">
        <v>17</v>
      </c>
      <c r="G24" s="12" t="s">
        <v>18</v>
      </c>
      <c r="H24" s="11" t="s">
        <v>16</v>
      </c>
      <c r="I24" s="11" t="s">
        <v>17</v>
      </c>
      <c r="J24" s="12" t="s">
        <v>18</v>
      </c>
      <c r="K24" s="131"/>
      <c r="L24" s="131"/>
      <c r="M24" s="147"/>
      <c r="N24" s="76"/>
    </row>
    <row r="25" spans="2:14" ht="15.75">
      <c r="B25" s="11">
        <v>1</v>
      </c>
      <c r="C25" s="11">
        <v>2</v>
      </c>
      <c r="D25" s="12">
        <v>3</v>
      </c>
      <c r="E25" s="77">
        <v>4</v>
      </c>
      <c r="F25" s="77">
        <v>5</v>
      </c>
      <c r="G25" s="78">
        <v>6</v>
      </c>
      <c r="H25" s="11">
        <v>7</v>
      </c>
      <c r="I25" s="11">
        <v>8</v>
      </c>
      <c r="J25" s="12">
        <v>9</v>
      </c>
      <c r="K25" s="131"/>
      <c r="L25" s="131"/>
      <c r="M25" s="147"/>
      <c r="N25" s="76"/>
    </row>
    <row r="26" spans="2:14" ht="15">
      <c r="B26" s="55">
        <f>E41</f>
        <v>14441.554</v>
      </c>
      <c r="C26" s="55">
        <f>F41</f>
        <v>200</v>
      </c>
      <c r="D26" s="55">
        <f>B26+C26</f>
        <v>14641.554</v>
      </c>
      <c r="E26" s="55">
        <f>H41</f>
        <v>14429.59796</v>
      </c>
      <c r="F26" s="55">
        <f>I41</f>
        <v>199.94</v>
      </c>
      <c r="G26" s="55">
        <f>E26+F26</f>
        <v>14629.53796</v>
      </c>
      <c r="H26" s="55">
        <f>K41</f>
        <v>-11.95603999999966</v>
      </c>
      <c r="I26" s="55">
        <f>L41</f>
        <v>-0.060000000000002274</v>
      </c>
      <c r="J26" s="55">
        <f>M41</f>
        <v>-12.016039999999663</v>
      </c>
      <c r="K26" s="148"/>
      <c r="L26" s="148"/>
      <c r="M26" s="148"/>
      <c r="N26" s="75"/>
    </row>
    <row r="27" spans="3:14" ht="15.75" customHeight="1">
      <c r="C27" s="70" t="s">
        <v>19</v>
      </c>
      <c r="K27" s="49"/>
      <c r="L27" s="49"/>
      <c r="M27" s="49"/>
      <c r="N27" s="49"/>
    </row>
    <row r="28" spans="1:12" ht="18.75">
      <c r="A28" s="1" t="s">
        <v>2</v>
      </c>
      <c r="C28" s="70"/>
      <c r="L28" s="50"/>
    </row>
    <row r="29" spans="1:16" s="8" customFormat="1" ht="60" customHeight="1">
      <c r="A29" s="79" t="s">
        <v>132</v>
      </c>
      <c r="B29" s="79"/>
      <c r="C29" s="9"/>
      <c r="D29" s="9"/>
      <c r="E29" s="9"/>
      <c r="F29" s="9"/>
      <c r="G29" s="9"/>
      <c r="H29" s="96"/>
      <c r="I29" s="9"/>
      <c r="J29" s="9"/>
      <c r="K29" s="9"/>
      <c r="L29" s="9"/>
      <c r="M29" s="9"/>
      <c r="N29" s="9"/>
      <c r="O29" s="9"/>
      <c r="P29" s="9"/>
    </row>
    <row r="30" ht="15.75">
      <c r="M30" s="10" t="s">
        <v>12</v>
      </c>
    </row>
    <row r="31" spans="1:16" ht="32.25" customHeight="1">
      <c r="A31" s="295" t="s">
        <v>20</v>
      </c>
      <c r="B31" s="293" t="s">
        <v>133</v>
      </c>
      <c r="C31" s="314" t="s">
        <v>134</v>
      </c>
      <c r="D31" s="314" t="s">
        <v>107</v>
      </c>
      <c r="E31" s="308" t="s">
        <v>21</v>
      </c>
      <c r="F31" s="309"/>
      <c r="G31" s="310"/>
      <c r="H31" s="308" t="s">
        <v>22</v>
      </c>
      <c r="I31" s="309"/>
      <c r="J31" s="310"/>
      <c r="K31" s="308" t="s">
        <v>15</v>
      </c>
      <c r="L31" s="309"/>
      <c r="M31" s="310"/>
      <c r="N31" s="376" t="s">
        <v>263</v>
      </c>
      <c r="O31" s="377"/>
      <c r="P31" s="378"/>
    </row>
    <row r="32" spans="1:16" ht="32.25" customHeight="1">
      <c r="A32" s="296"/>
      <c r="B32" s="294"/>
      <c r="C32" s="314"/>
      <c r="D32" s="314"/>
      <c r="E32" s="11" t="s">
        <v>16</v>
      </c>
      <c r="F32" s="11" t="s">
        <v>17</v>
      </c>
      <c r="G32" s="12" t="s">
        <v>18</v>
      </c>
      <c r="H32" s="11" t="s">
        <v>16</v>
      </c>
      <c r="I32" s="11" t="s">
        <v>17</v>
      </c>
      <c r="J32" s="11" t="s">
        <v>18</v>
      </c>
      <c r="K32" s="11" t="s">
        <v>16</v>
      </c>
      <c r="L32" s="11" t="s">
        <v>17</v>
      </c>
      <c r="M32" s="11" t="s">
        <v>18</v>
      </c>
      <c r="N32" s="379"/>
      <c r="O32" s="379"/>
      <c r="P32" s="379"/>
    </row>
    <row r="33" spans="1:16" ht="87" customHeight="1">
      <c r="A33" s="80">
        <v>1</v>
      </c>
      <c r="B33" s="117">
        <v>1412220</v>
      </c>
      <c r="C33" s="146" t="s">
        <v>145</v>
      </c>
      <c r="D33" s="11" t="s">
        <v>146</v>
      </c>
      <c r="E33" s="191">
        <v>2844.754</v>
      </c>
      <c r="F33" s="192"/>
      <c r="G33" s="184">
        <f aca="true" t="shared" si="0" ref="G33:G40">SUM(E33:F33)</f>
        <v>2844.754</v>
      </c>
      <c r="H33" s="192">
        <v>2836.63939</v>
      </c>
      <c r="I33" s="184"/>
      <c r="J33" s="184">
        <f aca="true" t="shared" si="1" ref="J33:J40">H33+I33</f>
        <v>2836.63939</v>
      </c>
      <c r="K33" s="192">
        <f>H33-E33</f>
        <v>-8.114610000000084</v>
      </c>
      <c r="L33" s="192">
        <f>I33-F33</f>
        <v>0</v>
      </c>
      <c r="M33" s="184">
        <f>J33-G33</f>
        <v>-8.114610000000084</v>
      </c>
      <c r="N33" s="411" t="s">
        <v>275</v>
      </c>
      <c r="O33" s="412"/>
      <c r="P33" s="412"/>
    </row>
    <row r="34" spans="1:16" ht="47.25" customHeight="1">
      <c r="A34" s="97">
        <v>2</v>
      </c>
      <c r="B34" s="117">
        <v>1412220</v>
      </c>
      <c r="C34" s="146" t="s">
        <v>145</v>
      </c>
      <c r="D34" s="11" t="s">
        <v>213</v>
      </c>
      <c r="E34" s="191">
        <v>11</v>
      </c>
      <c r="F34" s="192"/>
      <c r="G34" s="184">
        <f t="shared" si="0"/>
        <v>11</v>
      </c>
      <c r="H34" s="192">
        <f>E34</f>
        <v>11</v>
      </c>
      <c r="I34" s="192"/>
      <c r="J34" s="184">
        <f t="shared" si="1"/>
        <v>11</v>
      </c>
      <c r="K34" s="192">
        <f aca="true" t="shared" si="2" ref="K34:K40">H34-E34</f>
        <v>0</v>
      </c>
      <c r="L34" s="192">
        <f aca="true" t="shared" si="3" ref="L34:L40">I34-F34</f>
        <v>0</v>
      </c>
      <c r="M34" s="184">
        <f aca="true" t="shared" si="4" ref="M34:M40">J34-G34</f>
        <v>0</v>
      </c>
      <c r="N34" s="379"/>
      <c r="O34" s="379"/>
      <c r="P34" s="379"/>
    </row>
    <row r="35" spans="1:16" ht="48" customHeight="1" hidden="1">
      <c r="A35" s="97"/>
      <c r="B35" s="117">
        <v>1412220</v>
      </c>
      <c r="C35" s="146" t="s">
        <v>145</v>
      </c>
      <c r="D35" s="11" t="s">
        <v>147</v>
      </c>
      <c r="E35" s="191"/>
      <c r="F35" s="192"/>
      <c r="G35" s="184">
        <f t="shared" si="0"/>
        <v>0</v>
      </c>
      <c r="H35" s="192"/>
      <c r="I35" s="192"/>
      <c r="J35" s="184">
        <f t="shared" si="1"/>
        <v>0</v>
      </c>
      <c r="K35" s="192">
        <f t="shared" si="2"/>
        <v>0</v>
      </c>
      <c r="L35" s="192">
        <f t="shared" si="3"/>
        <v>0</v>
      </c>
      <c r="M35" s="184">
        <f t="shared" si="4"/>
        <v>0</v>
      </c>
      <c r="N35" s="379"/>
      <c r="O35" s="379"/>
      <c r="P35" s="379"/>
    </row>
    <row r="36" spans="1:16" ht="90" customHeight="1">
      <c r="A36" s="80">
        <v>3</v>
      </c>
      <c r="B36" s="117">
        <v>1412220</v>
      </c>
      <c r="C36" s="146" t="s">
        <v>145</v>
      </c>
      <c r="D36" s="11" t="s">
        <v>148</v>
      </c>
      <c r="E36" s="191">
        <v>1500</v>
      </c>
      <c r="F36" s="192"/>
      <c r="G36" s="184">
        <f t="shared" si="0"/>
        <v>1500</v>
      </c>
      <c r="H36" s="192">
        <v>1499.80918</v>
      </c>
      <c r="I36" s="184"/>
      <c r="J36" s="184">
        <f t="shared" si="1"/>
        <v>1499.80918</v>
      </c>
      <c r="K36" s="192">
        <f t="shared" si="2"/>
        <v>-0.19082000000003063</v>
      </c>
      <c r="L36" s="192">
        <f t="shared" si="3"/>
        <v>0</v>
      </c>
      <c r="M36" s="184">
        <f t="shared" si="4"/>
        <v>-0.19082000000003063</v>
      </c>
      <c r="N36" s="411" t="s">
        <v>259</v>
      </c>
      <c r="O36" s="412"/>
      <c r="P36" s="412"/>
    </row>
    <row r="37" spans="1:16" ht="92.25" customHeight="1">
      <c r="A37" s="91">
        <v>4</v>
      </c>
      <c r="B37" s="117">
        <v>1412220</v>
      </c>
      <c r="C37" s="146" t="s">
        <v>145</v>
      </c>
      <c r="D37" s="11" t="s">
        <v>149</v>
      </c>
      <c r="E37" s="191">
        <v>99.2</v>
      </c>
      <c r="F37" s="192"/>
      <c r="G37" s="184">
        <f t="shared" si="0"/>
        <v>99.2</v>
      </c>
      <c r="H37" s="192">
        <v>97.95429</v>
      </c>
      <c r="I37" s="200"/>
      <c r="J37" s="184">
        <f t="shared" si="1"/>
        <v>97.95429</v>
      </c>
      <c r="K37" s="192">
        <f t="shared" si="2"/>
        <v>-1.2457100000000025</v>
      </c>
      <c r="L37" s="192">
        <f t="shared" si="3"/>
        <v>0</v>
      </c>
      <c r="M37" s="184">
        <f t="shared" si="4"/>
        <v>-1.2457100000000025</v>
      </c>
      <c r="N37" s="411" t="s">
        <v>259</v>
      </c>
      <c r="O37" s="412"/>
      <c r="P37" s="412"/>
    </row>
    <row r="38" spans="1:16" ht="47.25" customHeight="1" hidden="1">
      <c r="A38" s="91"/>
      <c r="B38" s="117"/>
      <c r="C38" s="117"/>
      <c r="D38" s="110"/>
      <c r="E38" s="191"/>
      <c r="F38" s="192"/>
      <c r="G38" s="192">
        <f t="shared" si="0"/>
        <v>0</v>
      </c>
      <c r="H38" s="184"/>
      <c r="I38" s="184"/>
      <c r="J38" s="184">
        <f t="shared" si="1"/>
        <v>0</v>
      </c>
      <c r="K38" s="184">
        <f t="shared" si="2"/>
        <v>0</v>
      </c>
      <c r="L38" s="184">
        <f t="shared" si="3"/>
        <v>0</v>
      </c>
      <c r="M38" s="184">
        <f t="shared" si="4"/>
        <v>0</v>
      </c>
      <c r="N38" s="457"/>
      <c r="O38" s="457"/>
      <c r="P38" s="457"/>
    </row>
    <row r="39" spans="1:24" ht="67.5" customHeight="1">
      <c r="A39" s="91">
        <v>5</v>
      </c>
      <c r="B39" s="117">
        <v>1412220</v>
      </c>
      <c r="C39" s="146" t="s">
        <v>145</v>
      </c>
      <c r="D39" s="110" t="s">
        <v>225</v>
      </c>
      <c r="E39" s="216">
        <v>9986.6</v>
      </c>
      <c r="F39" s="192"/>
      <c r="G39" s="192">
        <f t="shared" si="0"/>
        <v>9986.6</v>
      </c>
      <c r="H39" s="192">
        <v>9984.1951</v>
      </c>
      <c r="I39" s="192"/>
      <c r="J39" s="184">
        <f t="shared" si="1"/>
        <v>9984.1951</v>
      </c>
      <c r="K39" s="184">
        <f t="shared" si="2"/>
        <v>-2.404899999999543</v>
      </c>
      <c r="L39" s="184">
        <f t="shared" si="3"/>
        <v>0</v>
      </c>
      <c r="M39" s="184">
        <f t="shared" si="4"/>
        <v>-2.404899999999543</v>
      </c>
      <c r="N39" s="411" t="s">
        <v>277</v>
      </c>
      <c r="O39" s="412"/>
      <c r="P39" s="412"/>
      <c r="Q39" s="228"/>
      <c r="R39" s="228"/>
      <c r="S39" s="228"/>
      <c r="T39" s="228"/>
      <c r="U39" s="228"/>
      <c r="V39" s="228"/>
      <c r="W39" s="228"/>
      <c r="X39" s="229"/>
    </row>
    <row r="40" spans="1:16" ht="84.75" customHeight="1">
      <c r="A40" s="81">
        <v>6</v>
      </c>
      <c r="B40" s="117">
        <v>1412220</v>
      </c>
      <c r="C40" s="146" t="s">
        <v>145</v>
      </c>
      <c r="D40" s="110" t="s">
        <v>98</v>
      </c>
      <c r="E40" s="158"/>
      <c r="F40" s="192">
        <v>200</v>
      </c>
      <c r="G40" s="192">
        <f t="shared" si="0"/>
        <v>200</v>
      </c>
      <c r="H40" s="192"/>
      <c r="I40" s="192">
        <v>199.94</v>
      </c>
      <c r="J40" s="184">
        <f t="shared" si="1"/>
        <v>199.94</v>
      </c>
      <c r="K40" s="184">
        <f t="shared" si="2"/>
        <v>0</v>
      </c>
      <c r="L40" s="184">
        <f t="shared" si="3"/>
        <v>-0.060000000000002274</v>
      </c>
      <c r="M40" s="184">
        <f t="shared" si="4"/>
        <v>-0.060000000000002274</v>
      </c>
      <c r="N40" s="413" t="s">
        <v>247</v>
      </c>
      <c r="O40" s="413"/>
      <c r="P40" s="413"/>
    </row>
    <row r="41" spans="1:16" ht="17.25" customHeight="1">
      <c r="A41" s="81"/>
      <c r="B41" s="81"/>
      <c r="C41" s="93"/>
      <c r="D41" s="93" t="s">
        <v>111</v>
      </c>
      <c r="E41" s="202">
        <f>SUM(E33:E40)</f>
        <v>14441.554</v>
      </c>
      <c r="F41" s="202">
        <f aca="true" t="shared" si="5" ref="F41:M41">SUM(F33:F40)</f>
        <v>200</v>
      </c>
      <c r="G41" s="202">
        <f t="shared" si="5"/>
        <v>14641.554</v>
      </c>
      <c r="H41" s="202">
        <f t="shared" si="5"/>
        <v>14429.59796</v>
      </c>
      <c r="I41" s="202">
        <f t="shared" si="5"/>
        <v>199.94</v>
      </c>
      <c r="J41" s="202">
        <f t="shared" si="5"/>
        <v>14629.53796</v>
      </c>
      <c r="K41" s="202">
        <f t="shared" si="5"/>
        <v>-11.95603999999966</v>
      </c>
      <c r="L41" s="202">
        <f t="shared" si="5"/>
        <v>-0.060000000000002274</v>
      </c>
      <c r="M41" s="202">
        <f t="shared" si="5"/>
        <v>-12.016039999999663</v>
      </c>
      <c r="N41" s="379"/>
      <c r="O41" s="379"/>
      <c r="P41" s="379"/>
    </row>
    <row r="42" spans="3:14" ht="18.75">
      <c r="C42" s="70"/>
      <c r="D42" s="49"/>
      <c r="E42" s="49"/>
      <c r="F42" s="49"/>
      <c r="G42" s="49"/>
      <c r="H42" s="201">
        <f>H33+H34+H36+H37</f>
        <v>4445.402859999999</v>
      </c>
      <c r="I42" s="48"/>
      <c r="J42" s="49"/>
      <c r="K42" s="49"/>
      <c r="L42" s="49"/>
      <c r="M42" s="49"/>
      <c r="N42" s="49"/>
    </row>
    <row r="43" spans="1:16" s="8" customFormat="1" ht="50.25" customHeight="1">
      <c r="A43" s="323" t="s">
        <v>106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9"/>
    </row>
    <row r="44" ht="15.75">
      <c r="M44" s="10" t="s">
        <v>12</v>
      </c>
    </row>
    <row r="45" spans="3:16" ht="34.5" customHeight="1">
      <c r="C45" s="301" t="s">
        <v>135</v>
      </c>
      <c r="D45" s="302"/>
      <c r="E45" s="308" t="s">
        <v>21</v>
      </c>
      <c r="F45" s="309"/>
      <c r="G45" s="310"/>
      <c r="H45" s="308" t="s">
        <v>22</v>
      </c>
      <c r="I45" s="309"/>
      <c r="J45" s="310"/>
      <c r="K45" s="308" t="s">
        <v>15</v>
      </c>
      <c r="L45" s="309"/>
      <c r="M45" s="310"/>
      <c r="N45" s="376" t="s">
        <v>245</v>
      </c>
      <c r="O45" s="377"/>
      <c r="P45" s="378"/>
    </row>
    <row r="46" spans="3:16" ht="30" customHeight="1">
      <c r="C46" s="303"/>
      <c r="D46" s="304"/>
      <c r="E46" s="11" t="s">
        <v>16</v>
      </c>
      <c r="F46" s="11" t="s">
        <v>17</v>
      </c>
      <c r="G46" s="11" t="s">
        <v>18</v>
      </c>
      <c r="H46" s="11" t="s">
        <v>16</v>
      </c>
      <c r="I46" s="11" t="s">
        <v>17</v>
      </c>
      <c r="J46" s="11" t="s">
        <v>18</v>
      </c>
      <c r="K46" s="11" t="s">
        <v>16</v>
      </c>
      <c r="L46" s="11" t="s">
        <v>17</v>
      </c>
      <c r="M46" s="11" t="s">
        <v>18</v>
      </c>
      <c r="N46" s="376" t="s">
        <v>263</v>
      </c>
      <c r="O46" s="377"/>
      <c r="P46" s="378"/>
    </row>
    <row r="47" spans="3:16" ht="20.25" customHeight="1">
      <c r="C47" s="312">
        <v>1</v>
      </c>
      <c r="D47" s="313"/>
      <c r="E47" s="110">
        <v>2</v>
      </c>
      <c r="F47" s="110">
        <v>3</v>
      </c>
      <c r="G47" s="110">
        <v>4</v>
      </c>
      <c r="H47" s="110">
        <v>5</v>
      </c>
      <c r="I47" s="110">
        <v>6</v>
      </c>
      <c r="J47" s="110">
        <v>7</v>
      </c>
      <c r="K47" s="110">
        <v>8</v>
      </c>
      <c r="L47" s="110">
        <v>9</v>
      </c>
      <c r="M47" s="110">
        <v>10</v>
      </c>
      <c r="N47" s="379"/>
      <c r="O47" s="379"/>
      <c r="P47" s="379"/>
    </row>
    <row r="48" spans="3:16" ht="81.75" customHeight="1">
      <c r="C48" s="458" t="s">
        <v>220</v>
      </c>
      <c r="D48" s="459"/>
      <c r="E48" s="163">
        <v>1841</v>
      </c>
      <c r="F48" s="163">
        <v>200</v>
      </c>
      <c r="G48" s="164">
        <v>2041</v>
      </c>
      <c r="H48" s="108" t="s">
        <v>260</v>
      </c>
      <c r="I48" s="108" t="s">
        <v>227</v>
      </c>
      <c r="J48" s="108" t="s">
        <v>228</v>
      </c>
      <c r="K48" s="106">
        <f>H48-E48</f>
        <v>-0.19100000000003092</v>
      </c>
      <c r="L48" s="106">
        <f>I48-F48</f>
        <v>-0.060000000000002274</v>
      </c>
      <c r="M48" s="106">
        <f>K48+L48</f>
        <v>-0.2510000000000332</v>
      </c>
      <c r="N48" s="411" t="s">
        <v>259</v>
      </c>
      <c r="O48" s="412"/>
      <c r="P48" s="412"/>
    </row>
    <row r="49" spans="3:16" ht="27" customHeight="1">
      <c r="C49" s="299" t="s">
        <v>111</v>
      </c>
      <c r="D49" s="300"/>
      <c r="E49" s="165">
        <f>E48</f>
        <v>1841</v>
      </c>
      <c r="F49" s="165">
        <f>F48</f>
        <v>200</v>
      </c>
      <c r="G49" s="165">
        <v>2041</v>
      </c>
      <c r="H49" s="109" t="s">
        <v>226</v>
      </c>
      <c r="I49" s="109" t="s">
        <v>227</v>
      </c>
      <c r="J49" s="108" t="s">
        <v>228</v>
      </c>
      <c r="K49" s="106">
        <v>-0.191</v>
      </c>
      <c r="L49" s="106">
        <f>I49-F49</f>
        <v>-0.060000000000002274</v>
      </c>
      <c r="M49" s="106">
        <f>M48</f>
        <v>-0.2510000000000332</v>
      </c>
      <c r="N49" s="379"/>
      <c r="O49" s="379"/>
      <c r="P49" s="379"/>
    </row>
    <row r="50" spans="3:13" ht="15.75">
      <c r="C50" s="63"/>
      <c r="D50" s="57"/>
      <c r="E50" s="82"/>
      <c r="F50" s="82"/>
      <c r="G50" s="82"/>
      <c r="H50" s="99"/>
      <c r="I50" s="82"/>
      <c r="J50" s="82"/>
      <c r="K50" s="82"/>
      <c r="L50" s="82"/>
      <c r="M50" s="82"/>
    </row>
    <row r="51" ht="18.75">
      <c r="C51" s="70"/>
    </row>
    <row r="52" spans="1:16" s="8" customFormat="1" ht="35.25" customHeight="1">
      <c r="A52" s="350" t="s">
        <v>23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1"/>
      <c r="L52" s="351"/>
      <c r="M52" s="351"/>
      <c r="N52" s="350"/>
      <c r="O52" s="9"/>
      <c r="P52" s="9"/>
    </row>
    <row r="53" spans="1:16" ht="33" customHeight="1">
      <c r="A53" s="314" t="s">
        <v>20</v>
      </c>
      <c r="B53" s="293" t="s">
        <v>133</v>
      </c>
      <c r="C53" s="314" t="s">
        <v>24</v>
      </c>
      <c r="D53" s="292"/>
      <c r="E53" s="314" t="s">
        <v>25</v>
      </c>
      <c r="F53" s="380" t="s">
        <v>26</v>
      </c>
      <c r="G53" s="289"/>
      <c r="H53" s="380" t="s">
        <v>21</v>
      </c>
      <c r="I53" s="381"/>
      <c r="J53" s="382"/>
      <c r="K53" s="380" t="s">
        <v>22</v>
      </c>
      <c r="L53" s="363"/>
      <c r="M53" s="364"/>
      <c r="N53" s="380" t="s">
        <v>15</v>
      </c>
      <c r="O53" s="381"/>
      <c r="P53" s="382"/>
    </row>
    <row r="54" spans="1:16" ht="30" customHeight="1">
      <c r="A54" s="288"/>
      <c r="B54" s="294"/>
      <c r="C54" s="292"/>
      <c r="D54" s="292"/>
      <c r="E54" s="288"/>
      <c r="F54" s="290"/>
      <c r="G54" s="291"/>
      <c r="H54" s="383"/>
      <c r="I54" s="384"/>
      <c r="J54" s="385"/>
      <c r="K54" s="365"/>
      <c r="L54" s="360"/>
      <c r="M54" s="361"/>
      <c r="N54" s="383"/>
      <c r="O54" s="384"/>
      <c r="P54" s="385"/>
    </row>
    <row r="55" spans="1:16" ht="39" customHeight="1">
      <c r="A55" s="149"/>
      <c r="B55" s="161">
        <v>1412220</v>
      </c>
      <c r="C55" s="356" t="s">
        <v>146</v>
      </c>
      <c r="D55" s="358"/>
      <c r="E55" s="149"/>
      <c r="F55" s="356"/>
      <c r="G55" s="358"/>
      <c r="H55" s="356"/>
      <c r="I55" s="357"/>
      <c r="J55" s="358"/>
      <c r="K55" s="356"/>
      <c r="L55" s="357"/>
      <c r="M55" s="358"/>
      <c r="N55" s="356"/>
      <c r="O55" s="357"/>
      <c r="P55" s="358"/>
    </row>
    <row r="56" spans="1:16" ht="33" customHeight="1">
      <c r="A56" s="149"/>
      <c r="B56" s="161"/>
      <c r="C56" s="308" t="s">
        <v>146</v>
      </c>
      <c r="D56" s="310"/>
      <c r="E56" s="149"/>
      <c r="F56" s="170"/>
      <c r="G56" s="172"/>
      <c r="H56" s="170"/>
      <c r="I56" s="171"/>
      <c r="J56" s="172"/>
      <c r="K56" s="170"/>
      <c r="L56" s="171"/>
      <c r="M56" s="172"/>
      <c r="N56" s="170"/>
      <c r="O56" s="171"/>
      <c r="P56" s="172"/>
    </row>
    <row r="57" spans="1:16" ht="15.75" customHeight="1">
      <c r="A57" s="20">
        <v>1</v>
      </c>
      <c r="B57" s="20"/>
      <c r="C57" s="332" t="s">
        <v>65</v>
      </c>
      <c r="D57" s="333"/>
      <c r="E57" s="285"/>
      <c r="F57" s="398"/>
      <c r="G57" s="398"/>
      <c r="H57" s="398"/>
      <c r="I57" s="398"/>
      <c r="J57" s="398"/>
      <c r="K57" s="398"/>
      <c r="L57" s="398"/>
      <c r="M57" s="399"/>
      <c r="N57" s="386"/>
      <c r="O57" s="387"/>
      <c r="P57" s="388"/>
    </row>
    <row r="58" spans="1:16" ht="21" customHeight="1">
      <c r="A58" s="20"/>
      <c r="B58" s="20"/>
      <c r="C58" s="421" t="s">
        <v>27</v>
      </c>
      <c r="D58" s="422" t="s">
        <v>27</v>
      </c>
      <c r="E58" s="25" t="s">
        <v>28</v>
      </c>
      <c r="F58" s="421" t="s">
        <v>112</v>
      </c>
      <c r="G58" s="422"/>
      <c r="H58" s="277">
        <v>1</v>
      </c>
      <c r="I58" s="278"/>
      <c r="J58" s="269"/>
      <c r="K58" s="305">
        <v>1</v>
      </c>
      <c r="L58" s="370"/>
      <c r="M58" s="371"/>
      <c r="N58" s="369">
        <f aca="true" t="shared" si="6" ref="N58:N64">H58-K58</f>
        <v>0</v>
      </c>
      <c r="O58" s="370"/>
      <c r="P58" s="371"/>
    </row>
    <row r="59" spans="1:16" ht="26.25" customHeight="1">
      <c r="A59" s="20"/>
      <c r="B59" s="20"/>
      <c r="C59" s="421" t="s">
        <v>63</v>
      </c>
      <c r="D59" s="422" t="s">
        <v>29</v>
      </c>
      <c r="E59" s="25" t="s">
        <v>91</v>
      </c>
      <c r="F59" s="421" t="s">
        <v>112</v>
      </c>
      <c r="G59" s="422"/>
      <c r="H59" s="462">
        <v>57.25</v>
      </c>
      <c r="I59" s="463"/>
      <c r="J59" s="464"/>
      <c r="K59" s="433">
        <v>33.25</v>
      </c>
      <c r="L59" s="434"/>
      <c r="M59" s="435"/>
      <c r="N59" s="369">
        <f t="shared" si="6"/>
        <v>24</v>
      </c>
      <c r="O59" s="370"/>
      <c r="P59" s="371"/>
    </row>
    <row r="60" spans="1:16" ht="26.25" customHeight="1">
      <c r="A60" s="20"/>
      <c r="B60" s="24"/>
      <c r="C60" s="262"/>
      <c r="D60" s="273"/>
      <c r="E60" s="246"/>
      <c r="F60" s="285" t="s">
        <v>248</v>
      </c>
      <c r="G60" s="398"/>
      <c r="H60" s="398"/>
      <c r="I60" s="398"/>
      <c r="J60" s="398"/>
      <c r="K60" s="398"/>
      <c r="L60" s="398"/>
      <c r="M60" s="398"/>
      <c r="N60" s="399"/>
      <c r="O60" s="112"/>
      <c r="P60" s="113"/>
    </row>
    <row r="61" spans="1:16" ht="18.75" customHeight="1">
      <c r="A61" s="20">
        <v>2</v>
      </c>
      <c r="B61" s="24"/>
      <c r="C61" s="332" t="s">
        <v>67</v>
      </c>
      <c r="D61" s="333"/>
      <c r="E61" s="400"/>
      <c r="F61" s="401"/>
      <c r="G61" s="401"/>
      <c r="H61" s="401"/>
      <c r="I61" s="401"/>
      <c r="J61" s="401"/>
      <c r="K61" s="401"/>
      <c r="L61" s="401"/>
      <c r="M61" s="402"/>
      <c r="N61" s="369">
        <f t="shared" si="6"/>
        <v>0</v>
      </c>
      <c r="O61" s="370"/>
      <c r="P61" s="371"/>
    </row>
    <row r="62" spans="1:16" ht="29.25" customHeight="1">
      <c r="A62" s="20"/>
      <c r="B62" s="24"/>
      <c r="C62" s="436" t="s">
        <v>194</v>
      </c>
      <c r="D62" s="437"/>
      <c r="E62" s="173" t="s">
        <v>28</v>
      </c>
      <c r="F62" s="374" t="s">
        <v>115</v>
      </c>
      <c r="G62" s="375"/>
      <c r="H62" s="277">
        <v>62</v>
      </c>
      <c r="I62" s="278"/>
      <c r="J62" s="269"/>
      <c r="K62" s="433">
        <v>63</v>
      </c>
      <c r="L62" s="434"/>
      <c r="M62" s="435"/>
      <c r="N62" s="369">
        <f t="shared" si="6"/>
        <v>-1</v>
      </c>
      <c r="O62" s="370"/>
      <c r="P62" s="371"/>
    </row>
    <row r="63" spans="1:16" ht="48.75" customHeight="1">
      <c r="A63" s="20"/>
      <c r="B63" s="24"/>
      <c r="C63" s="430" t="s">
        <v>195</v>
      </c>
      <c r="D63" s="431"/>
      <c r="E63" s="173" t="s">
        <v>28</v>
      </c>
      <c r="F63" s="471"/>
      <c r="G63" s="472"/>
      <c r="H63" s="277">
        <v>1514</v>
      </c>
      <c r="I63" s="278"/>
      <c r="J63" s="269"/>
      <c r="K63" s="433">
        <v>1517</v>
      </c>
      <c r="L63" s="434"/>
      <c r="M63" s="435"/>
      <c r="N63" s="414">
        <f t="shared" si="6"/>
        <v>-3</v>
      </c>
      <c r="O63" s="415"/>
      <c r="P63" s="416"/>
    </row>
    <row r="64" spans="1:16" ht="35.25" customHeight="1">
      <c r="A64" s="20"/>
      <c r="B64" s="24"/>
      <c r="C64" s="430" t="s">
        <v>196</v>
      </c>
      <c r="D64" s="431"/>
      <c r="E64" s="173" t="s">
        <v>28</v>
      </c>
      <c r="F64" s="471"/>
      <c r="G64" s="472"/>
      <c r="H64" s="277">
        <v>68</v>
      </c>
      <c r="I64" s="278"/>
      <c r="J64" s="269"/>
      <c r="K64" s="433">
        <v>92</v>
      </c>
      <c r="L64" s="434"/>
      <c r="M64" s="435"/>
      <c r="N64" s="414">
        <f t="shared" si="6"/>
        <v>-24</v>
      </c>
      <c r="O64" s="415"/>
      <c r="P64" s="416"/>
    </row>
    <row r="65" spans="1:16" ht="18" customHeight="1">
      <c r="A65" s="20"/>
      <c r="B65" s="24"/>
      <c r="C65" s="430" t="s">
        <v>197</v>
      </c>
      <c r="D65" s="431"/>
      <c r="E65" s="173" t="s">
        <v>28</v>
      </c>
      <c r="F65" s="473"/>
      <c r="G65" s="474"/>
      <c r="H65" s="136"/>
      <c r="I65" s="137">
        <v>489</v>
      </c>
      <c r="J65" s="138"/>
      <c r="K65" s="221"/>
      <c r="L65" s="221">
        <v>77</v>
      </c>
      <c r="M65" s="222"/>
      <c r="N65" s="414">
        <f>I65-L65</f>
        <v>412</v>
      </c>
      <c r="O65" s="415"/>
      <c r="P65" s="416"/>
    </row>
    <row r="66" spans="1:16" ht="24" customHeight="1">
      <c r="A66" s="20"/>
      <c r="B66" s="24"/>
      <c r="C66" s="237"/>
      <c r="D66" s="238"/>
      <c r="E66" s="264"/>
      <c r="F66" s="400" t="s">
        <v>257</v>
      </c>
      <c r="G66" s="401"/>
      <c r="H66" s="401"/>
      <c r="I66" s="401"/>
      <c r="J66" s="401"/>
      <c r="K66" s="401"/>
      <c r="L66" s="401"/>
      <c r="M66" s="401"/>
      <c r="N66" s="402"/>
      <c r="O66" s="129"/>
      <c r="P66" s="130"/>
    </row>
    <row r="67" spans="1:16" ht="21" customHeight="1">
      <c r="A67" s="20">
        <v>3</v>
      </c>
      <c r="B67" s="24"/>
      <c r="C67" s="332" t="s">
        <v>73</v>
      </c>
      <c r="D67" s="333" t="s">
        <v>33</v>
      </c>
      <c r="E67" s="400"/>
      <c r="F67" s="271"/>
      <c r="G67" s="271"/>
      <c r="H67" s="271"/>
      <c r="I67" s="271"/>
      <c r="J67" s="271"/>
      <c r="K67" s="271"/>
      <c r="L67" s="271"/>
      <c r="M67" s="272"/>
      <c r="N67" s="369">
        <f>H67-K67</f>
        <v>0</v>
      </c>
      <c r="O67" s="370"/>
      <c r="P67" s="371"/>
    </row>
    <row r="68" spans="1:16" ht="21" customHeight="1">
      <c r="A68" s="20"/>
      <c r="B68" s="24"/>
      <c r="C68" s="436" t="s">
        <v>198</v>
      </c>
      <c r="D68" s="437"/>
      <c r="E68" s="173" t="s">
        <v>28</v>
      </c>
      <c r="F68" s="372" t="s">
        <v>115</v>
      </c>
      <c r="G68" s="373"/>
      <c r="H68" s="318">
        <v>1.1</v>
      </c>
      <c r="I68" s="319"/>
      <c r="J68" s="320"/>
      <c r="K68" s="468">
        <f>K62/K59</f>
        <v>1.894736842105263</v>
      </c>
      <c r="L68" s="469"/>
      <c r="M68" s="470"/>
      <c r="N68" s="369">
        <f>H68-K68</f>
        <v>-0.794736842105263</v>
      </c>
      <c r="O68" s="367"/>
      <c r="P68" s="368"/>
    </row>
    <row r="69" spans="1:16" ht="33" customHeight="1">
      <c r="A69" s="20"/>
      <c r="B69" s="24"/>
      <c r="C69" s="430" t="s">
        <v>199</v>
      </c>
      <c r="D69" s="431"/>
      <c r="E69" s="173" t="s">
        <v>28</v>
      </c>
      <c r="F69" s="372" t="s">
        <v>115</v>
      </c>
      <c r="G69" s="373"/>
      <c r="H69" s="481">
        <v>26</v>
      </c>
      <c r="I69" s="482"/>
      <c r="J69" s="483"/>
      <c r="K69" s="468">
        <f>K63/K59</f>
        <v>45.62406015037594</v>
      </c>
      <c r="L69" s="469"/>
      <c r="M69" s="470"/>
      <c r="N69" s="369">
        <f>H69-K69</f>
        <v>-19.62406015037594</v>
      </c>
      <c r="O69" s="370"/>
      <c r="P69" s="371"/>
    </row>
    <row r="70" spans="1:16" ht="42" customHeight="1">
      <c r="A70" s="20"/>
      <c r="B70" s="24"/>
      <c r="C70" s="430" t="s">
        <v>200</v>
      </c>
      <c r="D70" s="431"/>
      <c r="E70" s="173" t="s">
        <v>28</v>
      </c>
      <c r="F70" s="372" t="s">
        <v>115</v>
      </c>
      <c r="G70" s="373"/>
      <c r="H70" s="462">
        <v>9</v>
      </c>
      <c r="I70" s="463"/>
      <c r="J70" s="464"/>
      <c r="K70" s="465">
        <f>L65/K59</f>
        <v>2.3157894736842106</v>
      </c>
      <c r="L70" s="466"/>
      <c r="M70" s="467"/>
      <c r="N70" s="369">
        <f>H70-K70</f>
        <v>6.684210526315789</v>
      </c>
      <c r="O70" s="370"/>
      <c r="P70" s="371"/>
    </row>
    <row r="71" spans="1:16" ht="30.75" customHeight="1" hidden="1">
      <c r="A71" s="20"/>
      <c r="B71" s="24"/>
      <c r="C71" s="285" t="s">
        <v>210</v>
      </c>
      <c r="D71" s="286"/>
      <c r="E71" s="25"/>
      <c r="F71" s="122"/>
      <c r="G71" s="123"/>
      <c r="H71" s="132"/>
      <c r="I71" s="133"/>
      <c r="J71" s="134"/>
      <c r="K71" s="112"/>
      <c r="L71" s="112"/>
      <c r="M71" s="113"/>
      <c r="N71" s="125"/>
      <c r="O71" s="112"/>
      <c r="P71" s="113"/>
    </row>
    <row r="72" spans="1:16" ht="21.75" customHeight="1" hidden="1">
      <c r="A72" s="20">
        <v>1</v>
      </c>
      <c r="B72" s="24"/>
      <c r="C72" s="332" t="s">
        <v>65</v>
      </c>
      <c r="D72" s="333" t="s">
        <v>34</v>
      </c>
      <c r="E72" s="25"/>
      <c r="F72" s="372"/>
      <c r="G72" s="373"/>
      <c r="H72" s="279"/>
      <c r="I72" s="280"/>
      <c r="J72" s="281"/>
      <c r="K72" s="370"/>
      <c r="L72" s="370"/>
      <c r="M72" s="371"/>
      <c r="N72" s="369">
        <f>H72-K72</f>
        <v>0</v>
      </c>
      <c r="O72" s="370"/>
      <c r="P72" s="371"/>
    </row>
    <row r="73" spans="1:16" ht="28.5" customHeight="1" hidden="1">
      <c r="A73" s="24"/>
      <c r="B73" s="24"/>
      <c r="C73" s="276" t="s">
        <v>30</v>
      </c>
      <c r="D73" s="276"/>
      <c r="E73" s="25" t="s">
        <v>31</v>
      </c>
      <c r="F73" s="372" t="s">
        <v>201</v>
      </c>
      <c r="G73" s="373"/>
      <c r="H73" s="282">
        <f>E35</f>
        <v>0</v>
      </c>
      <c r="I73" s="283"/>
      <c r="J73" s="284"/>
      <c r="K73" s="341">
        <f>H35</f>
        <v>0</v>
      </c>
      <c r="L73" s="326"/>
      <c r="M73" s="327"/>
      <c r="N73" s="369"/>
      <c r="O73" s="370"/>
      <c r="P73" s="371"/>
    </row>
    <row r="74" spans="1:16" ht="28.5" customHeight="1">
      <c r="A74" s="24"/>
      <c r="B74" s="24"/>
      <c r="C74" s="62"/>
      <c r="D74" s="120"/>
      <c r="E74" s="25"/>
      <c r="F74" s="400" t="s">
        <v>257</v>
      </c>
      <c r="G74" s="401"/>
      <c r="H74" s="401"/>
      <c r="I74" s="401"/>
      <c r="J74" s="401"/>
      <c r="K74" s="401"/>
      <c r="L74" s="401"/>
      <c r="M74" s="401"/>
      <c r="N74" s="402"/>
      <c r="O74" s="112"/>
      <c r="P74" s="113"/>
    </row>
    <row r="75" spans="1:16" ht="35.25" customHeight="1">
      <c r="A75" s="24"/>
      <c r="B75" s="161">
        <v>1412220</v>
      </c>
      <c r="C75" s="427" t="s">
        <v>97</v>
      </c>
      <c r="D75" s="428"/>
      <c r="E75" s="167"/>
      <c r="F75" s="427"/>
      <c r="G75" s="428"/>
      <c r="H75" s="178"/>
      <c r="I75" s="179"/>
      <c r="J75" s="180"/>
      <c r="K75" s="181"/>
      <c r="L75" s="182"/>
      <c r="M75" s="183"/>
      <c r="N75" s="125"/>
      <c r="O75" s="112"/>
      <c r="P75" s="113"/>
    </row>
    <row r="76" spans="1:16" ht="28.5" customHeight="1">
      <c r="A76" s="24"/>
      <c r="B76" s="24"/>
      <c r="C76" s="332" t="s">
        <v>65</v>
      </c>
      <c r="D76" s="333"/>
      <c r="E76" s="13"/>
      <c r="F76" s="420"/>
      <c r="G76" s="420"/>
      <c r="H76" s="178"/>
      <c r="I76" s="179"/>
      <c r="J76" s="180"/>
      <c r="K76" s="181"/>
      <c r="L76" s="182"/>
      <c r="M76" s="183"/>
      <c r="N76" s="125"/>
      <c r="O76" s="112"/>
      <c r="P76" s="113"/>
    </row>
    <row r="77" spans="1:16" ht="28.5" customHeight="1">
      <c r="A77" s="24"/>
      <c r="B77" s="24"/>
      <c r="C77" s="276" t="s">
        <v>30</v>
      </c>
      <c r="D77" s="276"/>
      <c r="E77" s="43" t="s">
        <v>31</v>
      </c>
      <c r="F77" s="321" t="s">
        <v>216</v>
      </c>
      <c r="G77" s="429"/>
      <c r="H77" s="478">
        <f>G34</f>
        <v>11</v>
      </c>
      <c r="I77" s="479"/>
      <c r="J77" s="480"/>
      <c r="K77" s="341">
        <f>J34</f>
        <v>11</v>
      </c>
      <c r="L77" s="271"/>
      <c r="M77" s="272"/>
      <c r="N77" s="125"/>
      <c r="O77" s="112"/>
      <c r="P77" s="113"/>
    </row>
    <row r="78" spans="1:16" ht="28.5" customHeight="1">
      <c r="A78" s="24"/>
      <c r="B78" s="24"/>
      <c r="C78" s="423" t="s">
        <v>66</v>
      </c>
      <c r="D78" s="424"/>
      <c r="E78" s="43"/>
      <c r="F78" s="420"/>
      <c r="G78" s="420"/>
      <c r="H78" s="478"/>
      <c r="I78" s="479"/>
      <c r="J78" s="480"/>
      <c r="K78" s="341"/>
      <c r="L78" s="271"/>
      <c r="M78" s="272"/>
      <c r="N78" s="125"/>
      <c r="O78" s="112"/>
      <c r="P78" s="113"/>
    </row>
    <row r="79" spans="1:16" ht="28.5" customHeight="1">
      <c r="A79" s="24"/>
      <c r="B79" s="24"/>
      <c r="C79" s="276" t="s">
        <v>101</v>
      </c>
      <c r="D79" s="276"/>
      <c r="E79" s="43" t="s">
        <v>28</v>
      </c>
      <c r="F79" s="321" t="s">
        <v>216</v>
      </c>
      <c r="G79" s="322"/>
      <c r="H79" s="478">
        <v>1</v>
      </c>
      <c r="I79" s="479"/>
      <c r="J79" s="480"/>
      <c r="K79" s="341">
        <v>1</v>
      </c>
      <c r="L79" s="271"/>
      <c r="M79" s="272"/>
      <c r="N79" s="125"/>
      <c r="O79" s="112"/>
      <c r="P79" s="113"/>
    </row>
    <row r="80" spans="1:16" ht="28.5" customHeight="1">
      <c r="A80" s="24"/>
      <c r="B80" s="24"/>
      <c r="C80" s="423" t="s">
        <v>79</v>
      </c>
      <c r="D80" s="424"/>
      <c r="E80" s="43"/>
      <c r="F80" s="420"/>
      <c r="G80" s="420"/>
      <c r="H80" s="478"/>
      <c r="I80" s="479"/>
      <c r="J80" s="480"/>
      <c r="K80" s="341"/>
      <c r="L80" s="271"/>
      <c r="M80" s="272"/>
      <c r="N80" s="125"/>
      <c r="O80" s="112"/>
      <c r="P80" s="113"/>
    </row>
    <row r="81" spans="1:16" ht="28.5" customHeight="1">
      <c r="A81" s="24"/>
      <c r="B81" s="24"/>
      <c r="C81" s="432" t="s">
        <v>102</v>
      </c>
      <c r="D81" s="432"/>
      <c r="E81" s="43" t="s">
        <v>31</v>
      </c>
      <c r="F81" s="420" t="s">
        <v>36</v>
      </c>
      <c r="G81" s="420"/>
      <c r="H81" s="478">
        <f>H77/H79</f>
        <v>11</v>
      </c>
      <c r="I81" s="479"/>
      <c r="J81" s="480"/>
      <c r="K81" s="282">
        <f>K77/K79</f>
        <v>11</v>
      </c>
      <c r="L81" s="485"/>
      <c r="M81" s="486"/>
      <c r="N81" s="125"/>
      <c r="O81" s="112"/>
      <c r="P81" s="113"/>
    </row>
    <row r="82" spans="1:16" ht="28.5" customHeight="1">
      <c r="A82" s="24"/>
      <c r="B82" s="24"/>
      <c r="C82" s="332" t="s">
        <v>74</v>
      </c>
      <c r="D82" s="333" t="s">
        <v>34</v>
      </c>
      <c r="E82" s="43"/>
      <c r="F82" s="420"/>
      <c r="G82" s="420"/>
      <c r="H82" s="282"/>
      <c r="I82" s="485"/>
      <c r="J82" s="486"/>
      <c r="K82" s="341"/>
      <c r="L82" s="271"/>
      <c r="M82" s="272"/>
      <c r="N82" s="125"/>
      <c r="O82" s="112"/>
      <c r="P82" s="113"/>
    </row>
    <row r="83" spans="1:16" ht="28.5" customHeight="1">
      <c r="A83" s="24"/>
      <c r="B83" s="24"/>
      <c r="C83" s="425" t="s">
        <v>123</v>
      </c>
      <c r="D83" s="426"/>
      <c r="E83" s="43" t="s">
        <v>37</v>
      </c>
      <c r="F83" s="420" t="s">
        <v>36</v>
      </c>
      <c r="G83" s="420"/>
      <c r="H83" s="494">
        <v>10</v>
      </c>
      <c r="I83" s="495"/>
      <c r="J83" s="496"/>
      <c r="K83" s="414">
        <f>H83</f>
        <v>10</v>
      </c>
      <c r="L83" s="492"/>
      <c r="M83" s="493"/>
      <c r="N83" s="125"/>
      <c r="O83" s="112"/>
      <c r="P83" s="113"/>
    </row>
    <row r="84" spans="1:16" ht="28.5" customHeight="1">
      <c r="A84" s="24"/>
      <c r="B84" s="24"/>
      <c r="C84" s="62"/>
      <c r="D84" s="120"/>
      <c r="E84" s="25"/>
      <c r="F84" s="122"/>
      <c r="G84" s="123"/>
      <c r="H84" s="282"/>
      <c r="I84" s="485"/>
      <c r="J84" s="486"/>
      <c r="K84" s="341"/>
      <c r="L84" s="271"/>
      <c r="M84" s="272"/>
      <c r="N84" s="125"/>
      <c r="O84" s="112"/>
      <c r="P84" s="113"/>
    </row>
    <row r="85" spans="1:16" ht="33" customHeight="1">
      <c r="A85" s="24"/>
      <c r="B85" s="161">
        <v>1412220</v>
      </c>
      <c r="C85" s="487" t="s">
        <v>147</v>
      </c>
      <c r="D85" s="488"/>
      <c r="E85" s="25"/>
      <c r="F85" s="372"/>
      <c r="G85" s="373"/>
      <c r="H85" s="282"/>
      <c r="I85" s="485"/>
      <c r="J85" s="486"/>
      <c r="K85" s="341"/>
      <c r="L85" s="271"/>
      <c r="M85" s="272"/>
      <c r="N85" s="369"/>
      <c r="O85" s="370"/>
      <c r="P85" s="371"/>
    </row>
    <row r="86" spans="1:16" ht="36" customHeight="1">
      <c r="A86" s="24"/>
      <c r="B86" s="24"/>
      <c r="C86" s="308" t="s">
        <v>148</v>
      </c>
      <c r="D86" s="310"/>
      <c r="E86" s="25"/>
      <c r="F86" s="372"/>
      <c r="G86" s="373"/>
      <c r="H86" s="282"/>
      <c r="I86" s="485"/>
      <c r="J86" s="486"/>
      <c r="K86" s="341"/>
      <c r="L86" s="271"/>
      <c r="M86" s="272"/>
      <c r="N86" s="369"/>
      <c r="O86" s="370"/>
      <c r="P86" s="371"/>
    </row>
    <row r="87" spans="1:16" ht="23.25" customHeight="1">
      <c r="A87" s="13">
        <v>1</v>
      </c>
      <c r="B87" s="118"/>
      <c r="C87" s="332" t="s">
        <v>65</v>
      </c>
      <c r="D87" s="333"/>
      <c r="E87" s="403"/>
      <c r="F87" s="404"/>
      <c r="G87" s="404"/>
      <c r="H87" s="404"/>
      <c r="I87" s="404"/>
      <c r="J87" s="404"/>
      <c r="K87" s="404"/>
      <c r="L87" s="404"/>
      <c r="M87" s="404"/>
      <c r="N87" s="27"/>
      <c r="O87" s="27"/>
      <c r="P87" s="28"/>
    </row>
    <row r="88" spans="1:16" ht="33.75" customHeight="1">
      <c r="A88" s="22"/>
      <c r="B88" s="22"/>
      <c r="C88" s="421" t="s">
        <v>202</v>
      </c>
      <c r="D88" s="422" t="s">
        <v>27</v>
      </c>
      <c r="E88" s="25" t="s">
        <v>31</v>
      </c>
      <c r="F88" s="321" t="s">
        <v>229</v>
      </c>
      <c r="G88" s="322"/>
      <c r="H88" s="475">
        <f>G36</f>
        <v>1500</v>
      </c>
      <c r="I88" s="476"/>
      <c r="J88" s="477"/>
      <c r="K88" s="475">
        <f>J36</f>
        <v>1499.80918</v>
      </c>
      <c r="L88" s="476"/>
      <c r="M88" s="477"/>
      <c r="N88" s="475">
        <f>H88-K88</f>
        <v>0.19082000000003063</v>
      </c>
      <c r="O88" s="476"/>
      <c r="P88" s="477"/>
    </row>
    <row r="89" spans="1:16" ht="27" customHeight="1">
      <c r="A89" s="22"/>
      <c r="B89" s="23"/>
      <c r="C89" s="262"/>
      <c r="D89" s="273"/>
      <c r="E89" s="403" t="s">
        <v>259</v>
      </c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5"/>
    </row>
    <row r="90" spans="1:16" ht="19.5" customHeight="1">
      <c r="A90" s="22">
        <v>2</v>
      </c>
      <c r="B90" s="23"/>
      <c r="C90" s="423" t="s">
        <v>66</v>
      </c>
      <c r="D90" s="424"/>
      <c r="E90" s="403"/>
      <c r="F90" s="404"/>
      <c r="G90" s="404"/>
      <c r="H90" s="404"/>
      <c r="I90" s="404"/>
      <c r="J90" s="404"/>
      <c r="K90" s="404"/>
      <c r="L90" s="404"/>
      <c r="M90" s="404"/>
      <c r="N90" s="115"/>
      <c r="O90" s="115"/>
      <c r="P90" s="116"/>
    </row>
    <row r="91" spans="1:16" ht="30.75" customHeight="1">
      <c r="A91" s="22"/>
      <c r="B91" s="23"/>
      <c r="C91" s="438" t="s">
        <v>204</v>
      </c>
      <c r="D91" s="439"/>
      <c r="E91" s="176" t="s">
        <v>32</v>
      </c>
      <c r="F91" s="372" t="s">
        <v>230</v>
      </c>
      <c r="G91" s="373"/>
      <c r="H91" s="441">
        <v>870</v>
      </c>
      <c r="I91" s="442"/>
      <c r="J91" s="443"/>
      <c r="K91" s="489">
        <v>602</v>
      </c>
      <c r="L91" s="490"/>
      <c r="M91" s="491"/>
      <c r="N91" s="414">
        <f>H91-K91</f>
        <v>268</v>
      </c>
      <c r="O91" s="415"/>
      <c r="P91" s="416"/>
    </row>
    <row r="92" spans="1:16" ht="30.75" customHeight="1">
      <c r="A92" s="23"/>
      <c r="B92" s="23"/>
      <c r="C92" s="240"/>
      <c r="D92" s="241"/>
      <c r="E92" s="403" t="s">
        <v>276</v>
      </c>
      <c r="F92" s="404"/>
      <c r="G92" s="404"/>
      <c r="H92" s="404"/>
      <c r="I92" s="404"/>
      <c r="J92" s="404"/>
      <c r="K92" s="404"/>
      <c r="L92" s="404"/>
      <c r="M92" s="404"/>
      <c r="N92" s="129"/>
      <c r="O92" s="129"/>
      <c r="P92" s="130"/>
    </row>
    <row r="93" spans="1:16" ht="15.75" customHeight="1">
      <c r="A93" s="23">
        <v>3</v>
      </c>
      <c r="B93" s="23"/>
      <c r="C93" s="423" t="s">
        <v>79</v>
      </c>
      <c r="D93" s="424"/>
      <c r="E93" s="403"/>
      <c r="F93" s="404"/>
      <c r="G93" s="404"/>
      <c r="H93" s="404"/>
      <c r="I93" s="404"/>
      <c r="J93" s="404"/>
      <c r="K93" s="404"/>
      <c r="L93" s="404"/>
      <c r="M93" s="404"/>
      <c r="N93" s="115"/>
      <c r="O93" s="115"/>
      <c r="P93" s="116"/>
    </row>
    <row r="94" spans="1:16" ht="55.5" customHeight="1">
      <c r="A94" s="23"/>
      <c r="B94" s="23"/>
      <c r="C94" s="444" t="s">
        <v>203</v>
      </c>
      <c r="D94" s="445"/>
      <c r="E94" s="42" t="s">
        <v>37</v>
      </c>
      <c r="F94" s="372" t="s">
        <v>115</v>
      </c>
      <c r="G94" s="373"/>
      <c r="H94" s="452">
        <v>22.5</v>
      </c>
      <c r="I94" s="453"/>
      <c r="J94" s="454"/>
      <c r="K94" s="452">
        <f>H94*K91/H91</f>
        <v>15.568965517241379</v>
      </c>
      <c r="L94" s="453"/>
      <c r="M94" s="454"/>
      <c r="N94" s="414">
        <f>H94-K94</f>
        <v>6.931034482758621</v>
      </c>
      <c r="O94" s="415"/>
      <c r="P94" s="416"/>
    </row>
    <row r="95" spans="1:16" ht="36" customHeight="1">
      <c r="A95" s="23"/>
      <c r="B95" s="23"/>
      <c r="C95" s="62"/>
      <c r="D95" s="120"/>
      <c r="E95" s="403" t="s">
        <v>276</v>
      </c>
      <c r="F95" s="404"/>
      <c r="G95" s="404"/>
      <c r="H95" s="404"/>
      <c r="I95" s="404"/>
      <c r="J95" s="404"/>
      <c r="K95" s="404"/>
      <c r="L95" s="404"/>
      <c r="M95" s="404"/>
      <c r="N95" s="128"/>
      <c r="O95" s="129"/>
      <c r="P95" s="130"/>
    </row>
    <row r="96" spans="1:16" ht="38.25" customHeight="1">
      <c r="A96" s="23"/>
      <c r="B96" s="161">
        <v>1412220</v>
      </c>
      <c r="C96" s="448" t="s">
        <v>149</v>
      </c>
      <c r="D96" s="449"/>
      <c r="E96" s="42"/>
      <c r="F96" s="372"/>
      <c r="G96" s="373"/>
      <c r="H96" s="452"/>
      <c r="I96" s="453"/>
      <c r="J96" s="454"/>
      <c r="K96" s="452"/>
      <c r="L96" s="453"/>
      <c r="M96" s="454"/>
      <c r="N96" s="369">
        <f>H96-K96</f>
        <v>0</v>
      </c>
      <c r="O96" s="370"/>
      <c r="P96" s="371"/>
    </row>
    <row r="97" spans="1:16" ht="18.75" customHeight="1">
      <c r="A97" s="20">
        <v>1</v>
      </c>
      <c r="B97" s="24"/>
      <c r="C97" s="332" t="s">
        <v>65</v>
      </c>
      <c r="D97" s="333"/>
      <c r="E97" s="13"/>
      <c r="F97" s="420"/>
      <c r="G97" s="420"/>
      <c r="H97" s="285"/>
      <c r="I97" s="447"/>
      <c r="J97" s="286"/>
      <c r="K97" s="447"/>
      <c r="L97" s="447"/>
      <c r="M97" s="286"/>
      <c r="N97" s="447"/>
      <c r="O97" s="447"/>
      <c r="P97" s="286"/>
    </row>
    <row r="98" spans="1:16" ht="34.5" customHeight="1">
      <c r="A98" s="20"/>
      <c r="B98" s="20"/>
      <c r="C98" s="276" t="s">
        <v>205</v>
      </c>
      <c r="D98" s="276"/>
      <c r="E98" s="43" t="s">
        <v>31</v>
      </c>
      <c r="F98" s="321" t="s">
        <v>229</v>
      </c>
      <c r="G98" s="322"/>
      <c r="H98" s="270">
        <f>G37</f>
        <v>99.2</v>
      </c>
      <c r="I98" s="455"/>
      <c r="J98" s="456"/>
      <c r="K98" s="455">
        <f>J37</f>
        <v>97.95429</v>
      </c>
      <c r="L98" s="455">
        <v>26.3</v>
      </c>
      <c r="M98" s="456">
        <f>K98+L98</f>
        <v>124.25429</v>
      </c>
      <c r="N98" s="270">
        <f>H98-K98</f>
        <v>1.2457100000000025</v>
      </c>
      <c r="O98" s="370"/>
      <c r="P98" s="371"/>
    </row>
    <row r="99" spans="1:16" ht="31.5" customHeight="1">
      <c r="A99" s="20"/>
      <c r="B99" s="24"/>
      <c r="C99" s="62"/>
      <c r="D99" s="120"/>
      <c r="E99" s="247"/>
      <c r="F99" s="406" t="s">
        <v>259</v>
      </c>
      <c r="G99" s="407"/>
      <c r="H99" s="407"/>
      <c r="I99" s="401"/>
      <c r="J99" s="401"/>
      <c r="K99" s="401"/>
      <c r="L99" s="401"/>
      <c r="M99" s="401"/>
      <c r="N99" s="401"/>
      <c r="O99" s="401"/>
      <c r="P99" s="402"/>
    </row>
    <row r="100" spans="1:16" ht="32.25" customHeight="1">
      <c r="A100" s="20">
        <v>2</v>
      </c>
      <c r="B100" s="24"/>
      <c r="C100" s="423" t="s">
        <v>66</v>
      </c>
      <c r="D100" s="424"/>
      <c r="E100" s="497"/>
      <c r="F100" s="271"/>
      <c r="G100" s="271"/>
      <c r="H100" s="271"/>
      <c r="I100" s="271"/>
      <c r="J100" s="271"/>
      <c r="K100" s="271"/>
      <c r="L100" s="271"/>
      <c r="M100" s="272"/>
      <c r="N100" s="370"/>
      <c r="O100" s="370"/>
      <c r="P100" s="371"/>
    </row>
    <row r="101" spans="1:16" ht="38.25" customHeight="1">
      <c r="A101" s="20"/>
      <c r="B101" s="20"/>
      <c r="C101" s="438" t="s">
        <v>206</v>
      </c>
      <c r="D101" s="439"/>
      <c r="E101" s="176" t="s">
        <v>32</v>
      </c>
      <c r="F101" s="372" t="s">
        <v>230</v>
      </c>
      <c r="G101" s="373"/>
      <c r="H101" s="433">
        <v>61</v>
      </c>
      <c r="I101" s="434"/>
      <c r="J101" s="435"/>
      <c r="K101" s="370">
        <v>63</v>
      </c>
      <c r="L101" s="370"/>
      <c r="M101" s="371"/>
      <c r="N101" s="305">
        <v>12</v>
      </c>
      <c r="O101" s="370"/>
      <c r="P101" s="371"/>
    </row>
    <row r="102" spans="1:16" ht="38.25" customHeight="1">
      <c r="A102" s="20"/>
      <c r="B102" s="24"/>
      <c r="C102" s="240"/>
      <c r="D102" s="241"/>
      <c r="E102" s="275"/>
      <c r="F102" s="403" t="s">
        <v>276</v>
      </c>
      <c r="G102" s="404"/>
      <c r="H102" s="404"/>
      <c r="I102" s="404"/>
      <c r="J102" s="404"/>
      <c r="K102" s="404"/>
      <c r="L102" s="404"/>
      <c r="M102" s="404"/>
      <c r="N102" s="404"/>
      <c r="O102" s="112"/>
      <c r="P102" s="113"/>
    </row>
    <row r="103" spans="1:16" ht="24" customHeight="1">
      <c r="A103" s="20">
        <v>3</v>
      </c>
      <c r="B103" s="24"/>
      <c r="C103" s="423" t="s">
        <v>79</v>
      </c>
      <c r="D103" s="424"/>
      <c r="E103" s="440"/>
      <c r="F103" s="271"/>
      <c r="G103" s="271"/>
      <c r="H103" s="271"/>
      <c r="I103" s="271"/>
      <c r="J103" s="271"/>
      <c r="K103" s="271"/>
      <c r="L103" s="271"/>
      <c r="M103" s="272"/>
      <c r="N103" s="370"/>
      <c r="O103" s="370"/>
      <c r="P103" s="371"/>
    </row>
    <row r="104" spans="1:16" ht="33.75" customHeight="1">
      <c r="A104" s="20"/>
      <c r="B104" s="24"/>
      <c r="C104" s="444" t="s">
        <v>207</v>
      </c>
      <c r="D104" s="445"/>
      <c r="E104" s="13" t="s">
        <v>37</v>
      </c>
      <c r="F104" s="372" t="s">
        <v>115</v>
      </c>
      <c r="G104" s="373"/>
      <c r="H104" s="417">
        <f>61/192*100</f>
        <v>31.770833333333332</v>
      </c>
      <c r="I104" s="418"/>
      <c r="J104" s="419"/>
      <c r="K104" s="414">
        <f>H104*K101/H101</f>
        <v>32.8125</v>
      </c>
      <c r="L104" s="415"/>
      <c r="M104" s="416"/>
      <c r="N104" s="305">
        <v>1</v>
      </c>
      <c r="O104" s="370"/>
      <c r="P104" s="371"/>
    </row>
    <row r="105" spans="1:16" ht="33.75" customHeight="1">
      <c r="A105" s="20"/>
      <c r="B105" s="24"/>
      <c r="C105" s="62"/>
      <c r="D105" s="120"/>
      <c r="E105" s="13"/>
      <c r="F105" s="440" t="s">
        <v>258</v>
      </c>
      <c r="G105" s="271"/>
      <c r="H105" s="271"/>
      <c r="I105" s="271"/>
      <c r="J105" s="271"/>
      <c r="K105" s="271"/>
      <c r="L105" s="271"/>
      <c r="M105" s="271"/>
      <c r="N105" s="272"/>
      <c r="O105" s="112"/>
      <c r="P105" s="113"/>
    </row>
    <row r="106" spans="1:16" ht="33.75" customHeight="1">
      <c r="A106" s="20"/>
      <c r="B106" s="161">
        <v>1412220</v>
      </c>
      <c r="C106" s="427" t="s">
        <v>98</v>
      </c>
      <c r="D106" s="428"/>
      <c r="E106" s="13"/>
      <c r="F106" s="372"/>
      <c r="G106" s="373"/>
      <c r="H106" s="417"/>
      <c r="I106" s="418"/>
      <c r="J106" s="419"/>
      <c r="K106" s="414"/>
      <c r="L106" s="415"/>
      <c r="M106" s="416"/>
      <c r="N106" s="305"/>
      <c r="O106" s="370"/>
      <c r="P106" s="371"/>
    </row>
    <row r="107" spans="1:16" ht="20.25" customHeight="1">
      <c r="A107" s="20">
        <v>1</v>
      </c>
      <c r="B107" s="161"/>
      <c r="C107" s="332" t="s">
        <v>65</v>
      </c>
      <c r="D107" s="333"/>
      <c r="E107" s="285"/>
      <c r="F107" s="271"/>
      <c r="G107" s="271"/>
      <c r="H107" s="271"/>
      <c r="I107" s="271"/>
      <c r="J107" s="271"/>
      <c r="K107" s="271"/>
      <c r="L107" s="271"/>
      <c r="M107" s="272"/>
      <c r="N107" s="305"/>
      <c r="O107" s="370"/>
      <c r="P107" s="371"/>
    </row>
    <row r="108" spans="1:16" ht="34.5" customHeight="1">
      <c r="A108" s="20"/>
      <c r="B108" s="161"/>
      <c r="C108" s="297" t="s">
        <v>84</v>
      </c>
      <c r="D108" s="446"/>
      <c r="E108" s="43" t="s">
        <v>31</v>
      </c>
      <c r="F108" s="321" t="s">
        <v>229</v>
      </c>
      <c r="G108" s="322"/>
      <c r="H108" s="214"/>
      <c r="I108" s="217">
        <f>F40</f>
        <v>200</v>
      </c>
      <c r="J108" s="215"/>
      <c r="K108" s="408">
        <f>I40</f>
        <v>199.94</v>
      </c>
      <c r="L108" s="409"/>
      <c r="M108" s="410"/>
      <c r="N108" s="408">
        <f>I108-K108</f>
        <v>0.060000000000002274</v>
      </c>
      <c r="O108" s="370"/>
      <c r="P108" s="371"/>
    </row>
    <row r="109" spans="1:16" ht="27.75" customHeight="1">
      <c r="A109" s="20"/>
      <c r="B109" s="161"/>
      <c r="C109" s="231"/>
      <c r="D109" s="239"/>
      <c r="E109" s="43"/>
      <c r="F109" s="285" t="s">
        <v>247</v>
      </c>
      <c r="G109" s="271"/>
      <c r="H109" s="271"/>
      <c r="I109" s="271"/>
      <c r="J109" s="271"/>
      <c r="K109" s="271"/>
      <c r="L109" s="271"/>
      <c r="M109" s="271"/>
      <c r="N109" s="271"/>
      <c r="O109" s="271"/>
      <c r="P109" s="272"/>
    </row>
    <row r="110" spans="1:16" ht="21.75" customHeight="1">
      <c r="A110" s="20">
        <v>2</v>
      </c>
      <c r="B110" s="20"/>
      <c r="C110" s="450" t="s">
        <v>66</v>
      </c>
      <c r="D110" s="451"/>
      <c r="E110" s="13"/>
      <c r="F110" s="372"/>
      <c r="G110" s="373"/>
      <c r="H110" s="417"/>
      <c r="I110" s="418"/>
      <c r="J110" s="419"/>
      <c r="K110" s="414"/>
      <c r="L110" s="415"/>
      <c r="M110" s="416"/>
      <c r="N110" s="305"/>
      <c r="O110" s="370"/>
      <c r="P110" s="371"/>
    </row>
    <row r="111" spans="1:16" ht="25.5" customHeight="1">
      <c r="A111" s="20"/>
      <c r="B111" s="20"/>
      <c r="C111" s="444" t="s">
        <v>85</v>
      </c>
      <c r="D111" s="445"/>
      <c r="E111" s="43" t="s">
        <v>28</v>
      </c>
      <c r="F111" s="372" t="s">
        <v>230</v>
      </c>
      <c r="G111" s="373"/>
      <c r="H111" s="417">
        <v>1</v>
      </c>
      <c r="I111" s="418"/>
      <c r="J111" s="419"/>
      <c r="K111" s="414">
        <v>1</v>
      </c>
      <c r="L111" s="415"/>
      <c r="M111" s="416"/>
      <c r="N111" s="305">
        <v>0</v>
      </c>
      <c r="O111" s="370"/>
      <c r="P111" s="371"/>
    </row>
    <row r="112" spans="1:16" ht="20.25" customHeight="1">
      <c r="A112" s="20">
        <v>3</v>
      </c>
      <c r="B112" s="20"/>
      <c r="C112" s="423" t="s">
        <v>79</v>
      </c>
      <c r="D112" s="424"/>
      <c r="E112" s="285"/>
      <c r="F112" s="271"/>
      <c r="G112" s="271"/>
      <c r="H112" s="271"/>
      <c r="I112" s="271"/>
      <c r="J112" s="271"/>
      <c r="K112" s="271"/>
      <c r="L112" s="271"/>
      <c r="M112" s="272"/>
      <c r="N112" s="305"/>
      <c r="O112" s="370"/>
      <c r="P112" s="371"/>
    </row>
    <row r="113" spans="1:16" ht="25.5" customHeight="1">
      <c r="A113" s="20"/>
      <c r="B113" s="20"/>
      <c r="C113" s="444" t="s">
        <v>108</v>
      </c>
      <c r="D113" s="445"/>
      <c r="E113" s="43" t="s">
        <v>31</v>
      </c>
      <c r="F113" s="372" t="s">
        <v>169</v>
      </c>
      <c r="G113" s="373"/>
      <c r="H113" s="214"/>
      <c r="I113" s="217">
        <v>200</v>
      </c>
      <c r="J113" s="215"/>
      <c r="K113" s="408">
        <v>199.94</v>
      </c>
      <c r="L113" s="409"/>
      <c r="M113" s="410"/>
      <c r="N113" s="408">
        <f>I113-K113</f>
        <v>0.060000000000002274</v>
      </c>
      <c r="O113" s="370"/>
      <c r="P113" s="371"/>
    </row>
    <row r="114" spans="1:16" ht="25.5" customHeight="1">
      <c r="A114" s="20"/>
      <c r="B114" s="20"/>
      <c r="C114" s="62"/>
      <c r="D114" s="120"/>
      <c r="E114" s="247"/>
      <c r="F114" s="285" t="s">
        <v>247</v>
      </c>
      <c r="G114" s="271"/>
      <c r="H114" s="271"/>
      <c r="I114" s="271"/>
      <c r="J114" s="271"/>
      <c r="K114" s="271"/>
      <c r="L114" s="271"/>
      <c r="M114" s="271"/>
      <c r="N114" s="271"/>
      <c r="O114" s="271"/>
      <c r="P114" s="272"/>
    </row>
    <row r="115" spans="1:16" ht="21.75" customHeight="1">
      <c r="A115" s="20">
        <v>4</v>
      </c>
      <c r="B115" s="20"/>
      <c r="C115" s="332" t="s">
        <v>74</v>
      </c>
      <c r="D115" s="333"/>
      <c r="E115" s="285"/>
      <c r="F115" s="271"/>
      <c r="G115" s="271"/>
      <c r="H115" s="271"/>
      <c r="I115" s="271"/>
      <c r="J115" s="271"/>
      <c r="K115" s="271"/>
      <c r="L115" s="271"/>
      <c r="M115" s="272"/>
      <c r="N115" s="305"/>
      <c r="O115" s="370"/>
      <c r="P115" s="371"/>
    </row>
    <row r="116" spans="1:16" ht="44.25" customHeight="1">
      <c r="A116" s="20"/>
      <c r="B116" s="20"/>
      <c r="C116" s="444" t="s">
        <v>86</v>
      </c>
      <c r="D116" s="445"/>
      <c r="E116" s="43" t="s">
        <v>31</v>
      </c>
      <c r="F116" s="372" t="s">
        <v>231</v>
      </c>
      <c r="G116" s="373"/>
      <c r="H116" s="465">
        <v>0.45</v>
      </c>
      <c r="I116" s="466"/>
      <c r="J116" s="467"/>
      <c r="K116" s="369">
        <v>0.45</v>
      </c>
      <c r="L116" s="367"/>
      <c r="M116" s="368"/>
      <c r="N116" s="369">
        <f>H116-K116</f>
        <v>0</v>
      </c>
      <c r="O116" s="370"/>
      <c r="P116" s="371"/>
    </row>
    <row r="117" spans="1:16" ht="3" customHeight="1">
      <c r="A117" s="44"/>
      <c r="B117" s="44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4"/>
    </row>
    <row r="118" spans="1:16" ht="20.25" customHeight="1">
      <c r="A118" s="44"/>
      <c r="B118" s="44"/>
      <c r="C118" s="83"/>
      <c r="D118" s="44"/>
      <c r="E118" s="44"/>
      <c r="F118" s="44"/>
      <c r="G118" s="44"/>
      <c r="H118" s="154"/>
      <c r="I118" s="44"/>
      <c r="J118" s="44"/>
      <c r="K118" s="44"/>
      <c r="L118" s="44"/>
      <c r="M118" s="44"/>
      <c r="N118" s="44"/>
      <c r="O118" s="44"/>
      <c r="P118" s="44"/>
    </row>
    <row r="119" spans="1:17" ht="30.75" customHeight="1">
      <c r="A119" s="84" t="s">
        <v>100</v>
      </c>
      <c r="B119" s="84"/>
      <c r="C119" s="46"/>
      <c r="D119" s="47"/>
      <c r="E119" s="47"/>
      <c r="F119" s="45"/>
      <c r="G119" s="45"/>
      <c r="H119" s="154"/>
      <c r="I119" s="45"/>
      <c r="J119" s="45"/>
      <c r="K119" s="45"/>
      <c r="L119" s="45"/>
      <c r="M119" s="45"/>
      <c r="N119" s="45"/>
      <c r="O119" s="45"/>
      <c r="P119" s="45"/>
      <c r="Q119" s="14"/>
    </row>
    <row r="120" spans="1:16" ht="29.25" customHeight="1">
      <c r="A120" s="44"/>
      <c r="B120" s="389" t="s">
        <v>39</v>
      </c>
      <c r="C120" s="389" t="s">
        <v>40</v>
      </c>
      <c r="D120" s="389" t="s">
        <v>133</v>
      </c>
      <c r="E120" s="392" t="s">
        <v>41</v>
      </c>
      <c r="F120" s="393"/>
      <c r="G120" s="394"/>
      <c r="H120" s="392" t="s">
        <v>42</v>
      </c>
      <c r="I120" s="393"/>
      <c r="J120" s="394"/>
      <c r="K120" s="392" t="s">
        <v>136</v>
      </c>
      <c r="L120" s="393"/>
      <c r="M120" s="394"/>
      <c r="N120" s="366" t="s">
        <v>137</v>
      </c>
      <c r="O120" s="366"/>
      <c r="P120" s="366"/>
    </row>
    <row r="121" spans="1:16" ht="15" customHeight="1">
      <c r="A121" s="44"/>
      <c r="B121" s="390"/>
      <c r="C121" s="390"/>
      <c r="D121" s="390"/>
      <c r="E121" s="395"/>
      <c r="F121" s="396"/>
      <c r="G121" s="397"/>
      <c r="H121" s="395"/>
      <c r="I121" s="396"/>
      <c r="J121" s="397"/>
      <c r="K121" s="395"/>
      <c r="L121" s="396"/>
      <c r="M121" s="397"/>
      <c r="N121" s="366"/>
      <c r="O121" s="366"/>
      <c r="P121" s="366"/>
    </row>
    <row r="122" spans="1:16" ht="25.5">
      <c r="A122" s="44"/>
      <c r="B122" s="391"/>
      <c r="C122" s="391"/>
      <c r="D122" s="391"/>
      <c r="E122" s="37" t="s">
        <v>16</v>
      </c>
      <c r="F122" s="37" t="s">
        <v>17</v>
      </c>
      <c r="G122" s="37" t="s">
        <v>18</v>
      </c>
      <c r="H122" s="37" t="s">
        <v>16</v>
      </c>
      <c r="I122" s="37" t="s">
        <v>17</v>
      </c>
      <c r="J122" s="37" t="s">
        <v>18</v>
      </c>
      <c r="K122" s="37" t="s">
        <v>16</v>
      </c>
      <c r="L122" s="37" t="s">
        <v>17</v>
      </c>
      <c r="M122" s="37" t="s">
        <v>18</v>
      </c>
      <c r="N122" s="37" t="s">
        <v>16</v>
      </c>
      <c r="O122" s="37" t="s">
        <v>17</v>
      </c>
      <c r="P122" s="37" t="s">
        <v>18</v>
      </c>
    </row>
    <row r="123" spans="1:16" ht="12.75">
      <c r="A123" s="44"/>
      <c r="B123" s="38">
        <v>1</v>
      </c>
      <c r="C123" s="38">
        <v>2</v>
      </c>
      <c r="D123" s="38">
        <v>3</v>
      </c>
      <c r="E123" s="38">
        <v>4</v>
      </c>
      <c r="F123" s="38">
        <v>5</v>
      </c>
      <c r="G123" s="38">
        <v>6</v>
      </c>
      <c r="H123" s="38">
        <v>7</v>
      </c>
      <c r="I123" s="38">
        <v>8</v>
      </c>
      <c r="J123" s="38">
        <v>9</v>
      </c>
      <c r="K123" s="38">
        <v>10</v>
      </c>
      <c r="L123" s="38">
        <v>11</v>
      </c>
      <c r="M123" s="38">
        <v>12</v>
      </c>
      <c r="N123" s="38">
        <v>13</v>
      </c>
      <c r="O123" s="38">
        <v>14</v>
      </c>
      <c r="P123" s="38">
        <v>15</v>
      </c>
    </row>
    <row r="124" spans="1:16" ht="30.75" customHeight="1" hidden="1">
      <c r="A124" s="44"/>
      <c r="B124" s="155"/>
      <c r="C124" s="85"/>
      <c r="D124" s="39" t="s">
        <v>43</v>
      </c>
      <c r="E124" s="38"/>
      <c r="F124" s="38"/>
      <c r="G124" s="29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1:16" ht="35.25" customHeight="1" hidden="1">
      <c r="A125" s="44"/>
      <c r="B125" s="155"/>
      <c r="C125" s="85"/>
      <c r="D125" s="29" t="s">
        <v>44</v>
      </c>
      <c r="E125" s="38"/>
      <c r="F125" s="38" t="s">
        <v>35</v>
      </c>
      <c r="G125" s="29"/>
      <c r="H125" s="38"/>
      <c r="I125" s="38" t="s">
        <v>35</v>
      </c>
      <c r="J125" s="38"/>
      <c r="K125" s="38"/>
      <c r="L125" s="38" t="s">
        <v>35</v>
      </c>
      <c r="M125" s="38"/>
      <c r="N125" s="38"/>
      <c r="O125" s="38"/>
      <c r="P125" s="38"/>
    </row>
    <row r="126" spans="1:16" ht="33" customHeight="1" hidden="1">
      <c r="A126" s="44"/>
      <c r="B126" s="155"/>
      <c r="C126" s="38"/>
      <c r="D126" s="29" t="s">
        <v>45</v>
      </c>
      <c r="E126" s="38" t="s">
        <v>35</v>
      </c>
      <c r="F126" s="38"/>
      <c r="G126" s="29"/>
      <c r="H126" s="38" t="s">
        <v>35</v>
      </c>
      <c r="I126" s="38"/>
      <c r="J126" s="29"/>
      <c r="K126" s="38" t="s">
        <v>35</v>
      </c>
      <c r="L126" s="38"/>
      <c r="M126" s="29"/>
      <c r="N126" s="29"/>
      <c r="O126" s="29"/>
      <c r="P126" s="29"/>
    </row>
    <row r="127" spans="1:16" ht="12.75" hidden="1">
      <c r="A127" s="44"/>
      <c r="B127" s="155"/>
      <c r="C127" s="38"/>
      <c r="D127" s="29" t="s">
        <v>46</v>
      </c>
      <c r="E127" s="38" t="s">
        <v>35</v>
      </c>
      <c r="F127" s="38"/>
      <c r="G127" s="38"/>
      <c r="H127" s="38" t="s">
        <v>35</v>
      </c>
      <c r="I127" s="38"/>
      <c r="J127" s="29"/>
      <c r="K127" s="38" t="s">
        <v>35</v>
      </c>
      <c r="L127" s="38"/>
      <c r="M127" s="29"/>
      <c r="N127" s="29"/>
      <c r="O127" s="29"/>
      <c r="P127" s="29"/>
    </row>
    <row r="128" spans="1:16" ht="12.75" hidden="1">
      <c r="A128" s="44"/>
      <c r="B128" s="155"/>
      <c r="C128" s="38"/>
      <c r="D128" s="29" t="s">
        <v>47</v>
      </c>
      <c r="E128" s="38" t="s">
        <v>35</v>
      </c>
      <c r="F128" s="38"/>
      <c r="G128" s="38"/>
      <c r="H128" s="38" t="s">
        <v>35</v>
      </c>
      <c r="I128" s="38"/>
      <c r="J128" s="29"/>
      <c r="K128" s="38" t="s">
        <v>35</v>
      </c>
      <c r="L128" s="38"/>
      <c r="M128" s="29"/>
      <c r="N128" s="29"/>
      <c r="O128" s="29"/>
      <c r="P128" s="29"/>
    </row>
    <row r="129" spans="1:16" ht="24.75" customHeight="1" hidden="1">
      <c r="A129" s="44"/>
      <c r="B129" s="155"/>
      <c r="C129" s="38"/>
      <c r="D129" s="29" t="s">
        <v>48</v>
      </c>
      <c r="E129" s="38" t="s">
        <v>35</v>
      </c>
      <c r="F129" s="38"/>
      <c r="G129" s="38"/>
      <c r="H129" s="38" t="s">
        <v>35</v>
      </c>
      <c r="I129" s="38"/>
      <c r="J129" s="29"/>
      <c r="K129" s="38" t="s">
        <v>35</v>
      </c>
      <c r="L129" s="38"/>
      <c r="M129" s="29"/>
      <c r="N129" s="29"/>
      <c r="O129" s="29"/>
      <c r="P129" s="29"/>
    </row>
    <row r="130" spans="1:16" ht="25.5" customHeight="1" hidden="1">
      <c r="A130" s="44"/>
      <c r="B130" s="155"/>
      <c r="C130" s="38"/>
      <c r="D130" s="29" t="s">
        <v>49</v>
      </c>
      <c r="E130" s="38" t="s">
        <v>35</v>
      </c>
      <c r="F130" s="38"/>
      <c r="G130" s="38"/>
      <c r="H130" s="38" t="s">
        <v>35</v>
      </c>
      <c r="I130" s="38"/>
      <c r="J130" s="38"/>
      <c r="K130" s="38" t="s">
        <v>35</v>
      </c>
      <c r="L130" s="38"/>
      <c r="M130" s="38"/>
      <c r="N130" s="38"/>
      <c r="O130" s="38"/>
      <c r="P130" s="38"/>
    </row>
    <row r="131" spans="1:16" ht="28.5" customHeight="1" hidden="1">
      <c r="A131" s="44"/>
      <c r="B131" s="155"/>
      <c r="C131" s="38"/>
      <c r="D131" s="29" t="s">
        <v>50</v>
      </c>
      <c r="E131" s="38" t="s">
        <v>35</v>
      </c>
      <c r="F131" s="38" t="s">
        <v>35</v>
      </c>
      <c r="G131" s="38"/>
      <c r="H131" s="38" t="s">
        <v>35</v>
      </c>
      <c r="I131" s="38" t="s">
        <v>35</v>
      </c>
      <c r="J131" s="29"/>
      <c r="K131" s="38" t="s">
        <v>35</v>
      </c>
      <c r="L131" s="38" t="s">
        <v>35</v>
      </c>
      <c r="M131" s="29"/>
      <c r="N131" s="38" t="s">
        <v>35</v>
      </c>
      <c r="O131" s="38" t="s">
        <v>35</v>
      </c>
      <c r="P131" s="29"/>
    </row>
    <row r="132" spans="1:16" ht="12.75" hidden="1">
      <c r="A132" s="44"/>
      <c r="B132" s="155"/>
      <c r="C132" s="38"/>
      <c r="D132" s="29" t="s">
        <v>47</v>
      </c>
      <c r="E132" s="38"/>
      <c r="F132" s="38"/>
      <c r="G132" s="38"/>
      <c r="H132" s="38"/>
      <c r="I132" s="38"/>
      <c r="J132" s="29"/>
      <c r="K132" s="38"/>
      <c r="L132" s="38"/>
      <c r="M132" s="29"/>
      <c r="N132" s="38"/>
      <c r="O132" s="38"/>
      <c r="P132" s="29"/>
    </row>
    <row r="133" spans="1:16" ht="12.75" customHeight="1" hidden="1">
      <c r="A133" s="44"/>
      <c r="B133" s="155"/>
      <c r="C133" s="38"/>
      <c r="D133" s="329" t="s">
        <v>51</v>
      </c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1"/>
    </row>
    <row r="134" spans="1:16" ht="34.5" customHeight="1" hidden="1">
      <c r="A134" s="44"/>
      <c r="B134" s="155"/>
      <c r="C134" s="85"/>
      <c r="D134" s="39" t="s">
        <v>52</v>
      </c>
      <c r="E134" s="38"/>
      <c r="F134" s="38"/>
      <c r="G134" s="29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ht="12.75" hidden="1">
      <c r="A135" s="44"/>
      <c r="B135" s="155"/>
      <c r="C135" s="38"/>
      <c r="D135" s="29" t="s">
        <v>47</v>
      </c>
      <c r="E135" s="38"/>
      <c r="F135" s="38"/>
      <c r="G135" s="38"/>
      <c r="H135" s="38"/>
      <c r="I135" s="38"/>
      <c r="J135" s="29"/>
      <c r="K135" s="38"/>
      <c r="L135" s="38"/>
      <c r="M135" s="29"/>
      <c r="N135" s="29"/>
      <c r="O135" s="29"/>
      <c r="P135" s="29"/>
    </row>
    <row r="136" spans="1:16" ht="19.5" customHeight="1">
      <c r="A136" s="44"/>
      <c r="B136" s="155"/>
      <c r="C136" s="38"/>
      <c r="D136" s="29" t="s">
        <v>53</v>
      </c>
      <c r="E136" s="38"/>
      <c r="F136" s="38"/>
      <c r="G136" s="29"/>
      <c r="H136" s="38"/>
      <c r="I136" s="38"/>
      <c r="J136" s="38"/>
      <c r="K136" s="38"/>
      <c r="L136" s="38"/>
      <c r="M136" s="38"/>
      <c r="N136" s="386"/>
      <c r="O136" s="387"/>
      <c r="P136" s="388"/>
    </row>
    <row r="137" spans="1:16" ht="18.75" customHeight="1">
      <c r="A137" s="44"/>
      <c r="B137" s="44"/>
      <c r="C137" s="334" t="s">
        <v>88</v>
      </c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</row>
    <row r="138" spans="1:16" ht="12.75">
      <c r="A138" s="44"/>
      <c r="B138" s="44"/>
      <c r="C138" s="86"/>
      <c r="D138" s="44"/>
      <c r="E138" s="44"/>
      <c r="F138" s="44"/>
      <c r="G138" s="44"/>
      <c r="H138" s="154"/>
      <c r="I138" s="44"/>
      <c r="J138" s="44"/>
      <c r="K138" s="44"/>
      <c r="L138" s="44"/>
      <c r="M138" s="44"/>
      <c r="N138" s="44"/>
      <c r="O138" s="44"/>
      <c r="P138" s="44"/>
    </row>
    <row r="139" spans="1:16" ht="12.75">
      <c r="A139" s="59"/>
      <c r="B139" s="59"/>
      <c r="C139" s="87"/>
      <c r="D139" s="59"/>
      <c r="E139" s="59"/>
      <c r="F139" s="59"/>
      <c r="G139" s="59"/>
      <c r="H139" s="156"/>
      <c r="I139" s="44"/>
      <c r="J139" s="44"/>
      <c r="K139" s="44"/>
      <c r="L139" s="44"/>
      <c r="M139" s="44"/>
      <c r="N139" s="44"/>
      <c r="O139" s="44"/>
      <c r="P139" s="44"/>
    </row>
    <row r="140" spans="1:16" ht="70.5" customHeight="1">
      <c r="A140" s="87"/>
      <c r="B140" s="87"/>
      <c r="C140" s="336" t="s">
        <v>94</v>
      </c>
      <c r="D140" s="336"/>
      <c r="E140" s="336"/>
      <c r="F140" s="5"/>
      <c r="G140" s="15"/>
      <c r="H140" s="17"/>
      <c r="I140" s="328" t="s">
        <v>219</v>
      </c>
      <c r="J140" s="328"/>
      <c r="K140" s="46"/>
      <c r="L140" s="44"/>
      <c r="M140" s="44"/>
      <c r="N140" s="44"/>
      <c r="O140" s="44"/>
      <c r="P140" s="44"/>
    </row>
    <row r="141" spans="1:16" ht="15.75">
      <c r="A141" s="87"/>
      <c r="B141" s="87"/>
      <c r="C141" s="88"/>
      <c r="D141" s="5"/>
      <c r="E141" s="5"/>
      <c r="F141" s="5"/>
      <c r="G141" s="16" t="s">
        <v>54</v>
      </c>
      <c r="H141" s="17"/>
      <c r="I141" s="335" t="s">
        <v>55</v>
      </c>
      <c r="J141" s="335"/>
      <c r="K141" s="335"/>
      <c r="L141" s="44"/>
      <c r="M141" s="44"/>
      <c r="N141" s="44"/>
      <c r="O141" s="44"/>
      <c r="P141" s="44"/>
    </row>
    <row r="142" spans="1:16" ht="15.75" hidden="1">
      <c r="A142" s="87"/>
      <c r="B142" s="87"/>
      <c r="C142" s="88"/>
      <c r="D142" s="5"/>
      <c r="E142" s="5"/>
      <c r="F142" s="5"/>
      <c r="G142" s="5"/>
      <c r="H142" s="17"/>
      <c r="I142" s="5"/>
      <c r="J142" s="5"/>
      <c r="K142" s="46"/>
      <c r="L142" s="44"/>
      <c r="M142" s="44"/>
      <c r="N142" s="44"/>
      <c r="O142" s="44"/>
      <c r="P142" s="44"/>
    </row>
    <row r="143" spans="1:16" ht="15.75">
      <c r="A143" s="87"/>
      <c r="B143" s="87"/>
      <c r="C143" s="88"/>
      <c r="D143" s="5"/>
      <c r="E143" s="5"/>
      <c r="F143" s="5"/>
      <c r="G143" s="5"/>
      <c r="H143" s="17"/>
      <c r="I143" s="5"/>
      <c r="J143" s="5"/>
      <c r="K143" s="46"/>
      <c r="L143" s="44"/>
      <c r="M143" s="44"/>
      <c r="N143" s="44"/>
      <c r="O143" s="44"/>
      <c r="P143" s="44"/>
    </row>
    <row r="144" spans="1:16" ht="15.75">
      <c r="A144" s="92"/>
      <c r="B144" s="92"/>
      <c r="C144" s="88"/>
      <c r="D144" s="353"/>
      <c r="E144" s="353"/>
      <c r="F144" s="5"/>
      <c r="G144" s="5"/>
      <c r="H144" s="17"/>
      <c r="I144" s="5"/>
      <c r="J144" s="5"/>
      <c r="K144" s="46"/>
      <c r="L144" s="44"/>
      <c r="M144" s="44"/>
      <c r="N144" s="44"/>
      <c r="O144" s="44"/>
      <c r="P144" s="44"/>
    </row>
    <row r="145" spans="1:16" ht="49.5" customHeight="1">
      <c r="A145" s="59"/>
      <c r="B145" s="59"/>
      <c r="C145" s="336" t="s">
        <v>56</v>
      </c>
      <c r="D145" s="336"/>
      <c r="E145" s="336"/>
      <c r="F145" s="89"/>
      <c r="G145" s="17"/>
      <c r="H145" s="17"/>
      <c r="I145" s="328" t="s">
        <v>95</v>
      </c>
      <c r="J145" s="328"/>
      <c r="K145" s="46"/>
      <c r="L145" s="44"/>
      <c r="M145" s="44"/>
      <c r="N145" s="44"/>
      <c r="O145" s="44"/>
      <c r="P145" s="44"/>
    </row>
    <row r="146" spans="1:16" ht="48.75" customHeight="1">
      <c r="A146" s="87"/>
      <c r="B146" s="87"/>
      <c r="C146" s="88"/>
      <c r="D146" s="5"/>
      <c r="E146" s="5"/>
      <c r="F146" s="5"/>
      <c r="G146" s="16" t="s">
        <v>54</v>
      </c>
      <c r="H146" s="17"/>
      <c r="I146" s="335" t="s">
        <v>55</v>
      </c>
      <c r="J146" s="335"/>
      <c r="K146" s="335"/>
      <c r="L146" s="44"/>
      <c r="M146" s="44"/>
      <c r="N146" s="44"/>
      <c r="O146" s="44"/>
      <c r="P146" s="44"/>
    </row>
    <row r="147" spans="1:16" ht="15.75">
      <c r="A147" s="44"/>
      <c r="B147" s="44"/>
      <c r="C147" s="90"/>
      <c r="D147" s="46"/>
      <c r="E147" s="46"/>
      <c r="F147" s="46"/>
      <c r="G147" s="46"/>
      <c r="H147" s="105"/>
      <c r="I147" s="46"/>
      <c r="J147" s="46"/>
      <c r="K147" s="46"/>
      <c r="L147" s="44"/>
      <c r="M147" s="44"/>
      <c r="N147" s="44"/>
      <c r="O147" s="44"/>
      <c r="P147" s="44"/>
    </row>
    <row r="148" spans="1:16" ht="15">
      <c r="A148" s="44"/>
      <c r="B148" s="44"/>
      <c r="C148" s="46"/>
      <c r="D148" s="46"/>
      <c r="E148" s="46"/>
      <c r="F148" s="46"/>
      <c r="G148" s="46"/>
      <c r="H148" s="105"/>
      <c r="I148" s="46"/>
      <c r="J148" s="46"/>
      <c r="K148" s="46"/>
      <c r="L148" s="44"/>
      <c r="M148" s="44"/>
      <c r="N148" s="44"/>
      <c r="O148" s="44"/>
      <c r="P148" s="44"/>
    </row>
    <row r="149" spans="1:16" ht="12.75">
      <c r="A149" s="44"/>
      <c r="B149" s="44"/>
      <c r="C149" s="44"/>
      <c r="D149" s="44"/>
      <c r="E149" s="44"/>
      <c r="F149" s="44"/>
      <c r="G149" s="44"/>
      <c r="H149" s="154"/>
      <c r="I149" s="44"/>
      <c r="J149" s="44"/>
      <c r="K149" s="44"/>
      <c r="L149" s="44"/>
      <c r="M149" s="44"/>
      <c r="N149" s="44"/>
      <c r="O149" s="44"/>
      <c r="P149" s="44"/>
    </row>
    <row r="150" spans="1:16" ht="12.75">
      <c r="A150" s="44"/>
      <c r="B150" s="44"/>
      <c r="C150" s="44"/>
      <c r="D150" s="44"/>
      <c r="E150" s="44"/>
      <c r="F150" s="44"/>
      <c r="G150" s="44"/>
      <c r="H150" s="154"/>
      <c r="I150" s="44"/>
      <c r="J150" s="44"/>
      <c r="K150" s="44"/>
      <c r="L150" s="44"/>
      <c r="M150" s="44"/>
      <c r="N150" s="44"/>
      <c r="O150" s="44"/>
      <c r="P150" s="44"/>
    </row>
    <row r="151" spans="1:16" ht="12.75">
      <c r="A151" s="44"/>
      <c r="B151" s="44"/>
      <c r="C151" s="44"/>
      <c r="D151" s="44"/>
      <c r="E151" s="44"/>
      <c r="F151" s="44"/>
      <c r="G151" s="44"/>
      <c r="H151" s="154"/>
      <c r="I151" s="44"/>
      <c r="J151" s="44"/>
      <c r="K151" s="44"/>
      <c r="L151" s="44"/>
      <c r="M151" s="44"/>
      <c r="N151" s="44"/>
      <c r="O151" s="44"/>
      <c r="P151" s="44"/>
    </row>
    <row r="152" spans="1:16" ht="12.75">
      <c r="A152" s="44"/>
      <c r="B152" s="44"/>
      <c r="C152" s="44"/>
      <c r="D152" s="44"/>
      <c r="E152" s="44"/>
      <c r="F152" s="44"/>
      <c r="G152" s="44"/>
      <c r="H152" s="154"/>
      <c r="I152" s="44"/>
      <c r="J152" s="44"/>
      <c r="K152" s="44"/>
      <c r="L152" s="44"/>
      <c r="M152" s="44"/>
      <c r="N152" s="44"/>
      <c r="O152" s="44"/>
      <c r="P152" s="44"/>
    </row>
    <row r="153" spans="1:16" ht="12.75">
      <c r="A153" s="44"/>
      <c r="B153" s="44"/>
      <c r="C153" s="44"/>
      <c r="D153" s="44"/>
      <c r="E153" s="44"/>
      <c r="F153" s="44"/>
      <c r="G153" s="44"/>
      <c r="H153" s="154"/>
      <c r="I153" s="44"/>
      <c r="J153" s="44"/>
      <c r="K153" s="44"/>
      <c r="L153" s="44"/>
      <c r="M153" s="44"/>
      <c r="N153" s="44"/>
      <c r="O153" s="44"/>
      <c r="P153" s="44"/>
    </row>
    <row r="154" spans="1:16" ht="12.75">
      <c r="A154" s="44"/>
      <c r="B154" s="44"/>
      <c r="C154" s="44"/>
      <c r="D154" s="44"/>
      <c r="E154" s="44"/>
      <c r="F154" s="44"/>
      <c r="G154" s="44"/>
      <c r="H154" s="154"/>
      <c r="I154" s="44"/>
      <c r="J154" s="44"/>
      <c r="K154" s="44"/>
      <c r="L154" s="44"/>
      <c r="M154" s="44"/>
      <c r="N154" s="44"/>
      <c r="O154" s="44"/>
      <c r="P154" s="44"/>
    </row>
    <row r="155" spans="1:16" ht="12.75">
      <c r="A155" s="44"/>
      <c r="B155" s="44"/>
      <c r="C155" s="44"/>
      <c r="D155" s="44"/>
      <c r="E155" s="44"/>
      <c r="F155" s="44"/>
      <c r="G155" s="44"/>
      <c r="H155" s="154"/>
      <c r="I155" s="44"/>
      <c r="J155" s="44"/>
      <c r="K155" s="44"/>
      <c r="L155" s="44"/>
      <c r="M155" s="44"/>
      <c r="N155" s="44"/>
      <c r="O155" s="44"/>
      <c r="P155" s="44"/>
    </row>
    <row r="156" spans="1:16" ht="12.75">
      <c r="A156" s="44"/>
      <c r="B156" s="44"/>
      <c r="C156" s="44"/>
      <c r="D156" s="44"/>
      <c r="E156" s="44"/>
      <c r="F156" s="44"/>
      <c r="G156" s="44"/>
      <c r="H156" s="154"/>
      <c r="I156" s="44"/>
      <c r="J156" s="44"/>
      <c r="K156" s="44"/>
      <c r="L156" s="44"/>
      <c r="M156" s="44"/>
      <c r="N156" s="44"/>
      <c r="O156" s="44"/>
      <c r="P156" s="44"/>
    </row>
    <row r="157" spans="1:16" ht="12.75">
      <c r="A157" s="44"/>
      <c r="B157" s="44"/>
      <c r="C157" s="44"/>
      <c r="D157" s="44"/>
      <c r="E157" s="44"/>
      <c r="F157" s="44"/>
      <c r="G157" s="44"/>
      <c r="H157" s="154"/>
      <c r="I157" s="44"/>
      <c r="J157" s="44"/>
      <c r="K157" s="44"/>
      <c r="L157" s="44"/>
      <c r="M157" s="44"/>
      <c r="N157" s="44"/>
      <c r="O157" s="44"/>
      <c r="P157" s="44"/>
    </row>
    <row r="158" spans="1:16" ht="12.75">
      <c r="A158" s="44"/>
      <c r="B158" s="44"/>
      <c r="C158" s="44"/>
      <c r="D158" s="44"/>
      <c r="E158" s="44"/>
      <c r="F158" s="44"/>
      <c r="G158" s="44"/>
      <c r="H158" s="154"/>
      <c r="I158" s="44"/>
      <c r="J158" s="44"/>
      <c r="K158" s="44"/>
      <c r="L158" s="44"/>
      <c r="M158" s="44"/>
      <c r="N158" s="44"/>
      <c r="O158" s="44"/>
      <c r="P158" s="44"/>
    </row>
    <row r="159" spans="1:16" ht="12.75">
      <c r="A159" s="44"/>
      <c r="B159" s="44"/>
      <c r="C159" s="44"/>
      <c r="D159" s="44"/>
      <c r="E159" s="44"/>
      <c r="F159" s="44"/>
      <c r="G159" s="44"/>
      <c r="H159" s="154"/>
      <c r="I159" s="44"/>
      <c r="J159" s="44"/>
      <c r="K159" s="44"/>
      <c r="L159" s="44"/>
      <c r="M159" s="44"/>
      <c r="N159" s="44"/>
      <c r="O159" s="44"/>
      <c r="P159" s="44"/>
    </row>
    <row r="160" spans="1:16" ht="12.75">
      <c r="A160" s="44"/>
      <c r="B160" s="44"/>
      <c r="C160" s="44"/>
      <c r="D160" s="44"/>
      <c r="E160" s="44"/>
      <c r="F160" s="44"/>
      <c r="G160" s="44"/>
      <c r="H160" s="154"/>
      <c r="I160" s="44"/>
      <c r="J160" s="44"/>
      <c r="K160" s="44"/>
      <c r="L160" s="44"/>
      <c r="M160" s="44"/>
      <c r="N160" s="44"/>
      <c r="O160" s="44"/>
      <c r="P160" s="44"/>
    </row>
    <row r="161" spans="1:16" ht="12.75">
      <c r="A161" s="44"/>
      <c r="B161" s="44"/>
      <c r="C161" s="44"/>
      <c r="D161" s="44"/>
      <c r="E161" s="44"/>
      <c r="F161" s="44"/>
      <c r="G161" s="44"/>
      <c r="H161" s="154"/>
      <c r="I161" s="44"/>
      <c r="J161" s="44"/>
      <c r="K161" s="44"/>
      <c r="L161" s="44"/>
      <c r="M161" s="44"/>
      <c r="N161" s="44"/>
      <c r="O161" s="44"/>
      <c r="P161" s="44"/>
    </row>
    <row r="162" spans="1:16" ht="12.75">
      <c r="A162" s="44"/>
      <c r="B162" s="44"/>
      <c r="C162" s="44"/>
      <c r="D162" s="44"/>
      <c r="E162" s="44"/>
      <c r="F162" s="44"/>
      <c r="G162" s="44"/>
      <c r="H162" s="154"/>
      <c r="I162" s="44"/>
      <c r="J162" s="44"/>
      <c r="K162" s="44"/>
      <c r="L162" s="44"/>
      <c r="M162" s="44"/>
      <c r="N162" s="44"/>
      <c r="O162" s="44"/>
      <c r="P162" s="44"/>
    </row>
    <row r="163" spans="1:16" ht="12.75">
      <c r="A163" s="44"/>
      <c r="B163" s="44"/>
      <c r="C163" s="44"/>
      <c r="D163" s="44"/>
      <c r="E163" s="44"/>
      <c r="F163" s="44"/>
      <c r="G163" s="44"/>
      <c r="H163" s="154"/>
      <c r="I163" s="44"/>
      <c r="J163" s="44"/>
      <c r="K163" s="44"/>
      <c r="L163" s="44"/>
      <c r="M163" s="44"/>
      <c r="N163" s="44"/>
      <c r="O163" s="44"/>
      <c r="P163" s="44"/>
    </row>
    <row r="164" spans="1:16" ht="12.75">
      <c r="A164" s="44"/>
      <c r="B164" s="44"/>
      <c r="C164" s="44"/>
      <c r="D164" s="44"/>
      <c r="E164" s="44"/>
      <c r="F164" s="44"/>
      <c r="G164" s="44"/>
      <c r="H164" s="154"/>
      <c r="I164" s="44"/>
      <c r="J164" s="44"/>
      <c r="K164" s="44"/>
      <c r="L164" s="44"/>
      <c r="M164" s="44"/>
      <c r="N164" s="44"/>
      <c r="O164" s="44"/>
      <c r="P164" s="44"/>
    </row>
  </sheetData>
  <sheetProtection/>
  <mergeCells count="277">
    <mergeCell ref="K84:M84"/>
    <mergeCell ref="K78:M78"/>
    <mergeCell ref="K79:M79"/>
    <mergeCell ref="K80:M80"/>
    <mergeCell ref="K81:M81"/>
    <mergeCell ref="F83:G83"/>
    <mergeCell ref="H82:J82"/>
    <mergeCell ref="K82:M82"/>
    <mergeCell ref="K83:M83"/>
    <mergeCell ref="H83:J83"/>
    <mergeCell ref="C87:D87"/>
    <mergeCell ref="C85:D85"/>
    <mergeCell ref="F88:G88"/>
    <mergeCell ref="K96:M96"/>
    <mergeCell ref="K91:M91"/>
    <mergeCell ref="E90:M90"/>
    <mergeCell ref="E93:M93"/>
    <mergeCell ref="H96:J96"/>
    <mergeCell ref="F91:G91"/>
    <mergeCell ref="C140:E140"/>
    <mergeCell ref="D133:P133"/>
    <mergeCell ref="N115:P115"/>
    <mergeCell ref="H120:J121"/>
    <mergeCell ref="N136:P136"/>
    <mergeCell ref="C120:C122"/>
    <mergeCell ref="E120:G121"/>
    <mergeCell ref="N120:P121"/>
    <mergeCell ref="E115:M115"/>
    <mergeCell ref="N116:P116"/>
    <mergeCell ref="H116:J116"/>
    <mergeCell ref="F108:G108"/>
    <mergeCell ref="K104:M104"/>
    <mergeCell ref="N104:P104"/>
    <mergeCell ref="E107:M107"/>
    <mergeCell ref="N107:P107"/>
    <mergeCell ref="H106:J106"/>
    <mergeCell ref="F104:G104"/>
    <mergeCell ref="H104:J104"/>
    <mergeCell ref="I146:K146"/>
    <mergeCell ref="I145:J145"/>
    <mergeCell ref="K120:M121"/>
    <mergeCell ref="C117:O117"/>
    <mergeCell ref="D120:D122"/>
    <mergeCell ref="C145:E145"/>
    <mergeCell ref="C137:P137"/>
    <mergeCell ref="I140:J140"/>
    <mergeCell ref="D144:E144"/>
    <mergeCell ref="I141:K141"/>
    <mergeCell ref="N98:P98"/>
    <mergeCell ref="N100:P100"/>
    <mergeCell ref="N101:P101"/>
    <mergeCell ref="E103:M103"/>
    <mergeCell ref="N103:P103"/>
    <mergeCell ref="K101:M101"/>
    <mergeCell ref="H101:J101"/>
    <mergeCell ref="E100:M100"/>
    <mergeCell ref="K98:M98"/>
    <mergeCell ref="N85:P85"/>
    <mergeCell ref="K86:M86"/>
    <mergeCell ref="N91:P91"/>
    <mergeCell ref="N94:P94"/>
    <mergeCell ref="N88:P88"/>
    <mergeCell ref="N86:P86"/>
    <mergeCell ref="K85:M85"/>
    <mergeCell ref="K88:M88"/>
    <mergeCell ref="E87:M87"/>
    <mergeCell ref="H85:J85"/>
    <mergeCell ref="N72:P72"/>
    <mergeCell ref="K73:M73"/>
    <mergeCell ref="N73:P73"/>
    <mergeCell ref="K72:M72"/>
    <mergeCell ref="K77:M77"/>
    <mergeCell ref="H69:J69"/>
    <mergeCell ref="H70:J70"/>
    <mergeCell ref="F73:G73"/>
    <mergeCell ref="K69:M69"/>
    <mergeCell ref="F72:G72"/>
    <mergeCell ref="F69:G69"/>
    <mergeCell ref="H88:J88"/>
    <mergeCell ref="H80:J80"/>
    <mergeCell ref="H77:J77"/>
    <mergeCell ref="H72:J72"/>
    <mergeCell ref="H79:J79"/>
    <mergeCell ref="H78:J78"/>
    <mergeCell ref="H73:J73"/>
    <mergeCell ref="H84:J84"/>
    <mergeCell ref="H86:J86"/>
    <mergeCell ref="H81:J81"/>
    <mergeCell ref="N65:P65"/>
    <mergeCell ref="K64:M64"/>
    <mergeCell ref="H63:J63"/>
    <mergeCell ref="K63:M63"/>
    <mergeCell ref="N63:P63"/>
    <mergeCell ref="H68:J68"/>
    <mergeCell ref="E67:M67"/>
    <mergeCell ref="H64:J64"/>
    <mergeCell ref="K68:M68"/>
    <mergeCell ref="F62:G65"/>
    <mergeCell ref="N67:P67"/>
    <mergeCell ref="N70:P70"/>
    <mergeCell ref="K70:M70"/>
    <mergeCell ref="N68:P68"/>
    <mergeCell ref="N69:P69"/>
    <mergeCell ref="E53:E54"/>
    <mergeCell ref="B53:B54"/>
    <mergeCell ref="H53:J54"/>
    <mergeCell ref="N64:P64"/>
    <mergeCell ref="H59:J59"/>
    <mergeCell ref="H62:J62"/>
    <mergeCell ref="F59:G59"/>
    <mergeCell ref="C55:D55"/>
    <mergeCell ref="C56:D56"/>
    <mergeCell ref="F55:G55"/>
    <mergeCell ref="N45:P45"/>
    <mergeCell ref="N46:P46"/>
    <mergeCell ref="K53:M54"/>
    <mergeCell ref="C53:D54"/>
    <mergeCell ref="N47:P47"/>
    <mergeCell ref="N48:P48"/>
    <mergeCell ref="N49:P49"/>
    <mergeCell ref="K45:M45"/>
    <mergeCell ref="N53:P54"/>
    <mergeCell ref="F53:G54"/>
    <mergeCell ref="K31:M31"/>
    <mergeCell ref="F13:O13"/>
    <mergeCell ref="F16:O16"/>
    <mergeCell ref="F19:G19"/>
    <mergeCell ref="H19:O19"/>
    <mergeCell ref="F18:M18"/>
    <mergeCell ref="H23:J23"/>
    <mergeCell ref="N37:P37"/>
    <mergeCell ref="N38:P38"/>
    <mergeCell ref="H31:J31"/>
    <mergeCell ref="A52:N52"/>
    <mergeCell ref="A31:A32"/>
    <mergeCell ref="C48:D48"/>
    <mergeCell ref="C49:D49"/>
    <mergeCell ref="C47:D47"/>
    <mergeCell ref="N31:P31"/>
    <mergeCell ref="N32:P32"/>
    <mergeCell ref="B23:D23"/>
    <mergeCell ref="C45:D46"/>
    <mergeCell ref="K23:M23"/>
    <mergeCell ref="E23:G23"/>
    <mergeCell ref="C31:C32"/>
    <mergeCell ref="D31:D32"/>
    <mergeCell ref="E31:G31"/>
    <mergeCell ref="B31:B32"/>
    <mergeCell ref="E45:G45"/>
    <mergeCell ref="H45:J45"/>
    <mergeCell ref="C63:D63"/>
    <mergeCell ref="C64:D64"/>
    <mergeCell ref="C67:D67"/>
    <mergeCell ref="A53:A54"/>
    <mergeCell ref="C65:D65"/>
    <mergeCell ref="C57:D57"/>
    <mergeCell ref="C61:D61"/>
    <mergeCell ref="C62:D62"/>
    <mergeCell ref="F58:G58"/>
    <mergeCell ref="C59:D59"/>
    <mergeCell ref="C58:D58"/>
    <mergeCell ref="E57:M57"/>
    <mergeCell ref="C94:D94"/>
    <mergeCell ref="K94:M94"/>
    <mergeCell ref="F98:G98"/>
    <mergeCell ref="C97:D97"/>
    <mergeCell ref="H94:J94"/>
    <mergeCell ref="F97:G97"/>
    <mergeCell ref="F94:G94"/>
    <mergeCell ref="H97:J97"/>
    <mergeCell ref="H98:J98"/>
    <mergeCell ref="K97:M97"/>
    <mergeCell ref="N97:P97"/>
    <mergeCell ref="N96:P96"/>
    <mergeCell ref="B120:B122"/>
    <mergeCell ref="C96:D96"/>
    <mergeCell ref="C100:D100"/>
    <mergeCell ref="C104:D104"/>
    <mergeCell ref="C98:D98"/>
    <mergeCell ref="C110:D110"/>
    <mergeCell ref="C111:D111"/>
    <mergeCell ref="C101:D101"/>
    <mergeCell ref="C116:D116"/>
    <mergeCell ref="C108:D108"/>
    <mergeCell ref="C77:D77"/>
    <mergeCell ref="C78:D78"/>
    <mergeCell ref="C112:D112"/>
    <mergeCell ref="C113:D113"/>
    <mergeCell ref="C107:D107"/>
    <mergeCell ref="C103:D103"/>
    <mergeCell ref="C115:D115"/>
    <mergeCell ref="C93:D93"/>
    <mergeCell ref="C106:D106"/>
    <mergeCell ref="F106:G106"/>
    <mergeCell ref="C91:D91"/>
    <mergeCell ref="F96:G96"/>
    <mergeCell ref="F101:G101"/>
    <mergeCell ref="E92:M92"/>
    <mergeCell ref="E95:M95"/>
    <mergeCell ref="F102:N102"/>
    <mergeCell ref="F105:N105"/>
    <mergeCell ref="H91:J91"/>
    <mergeCell ref="C73:D73"/>
    <mergeCell ref="F70:G70"/>
    <mergeCell ref="N59:P59"/>
    <mergeCell ref="K59:M59"/>
    <mergeCell ref="K62:M62"/>
    <mergeCell ref="N61:P61"/>
    <mergeCell ref="N62:P62"/>
    <mergeCell ref="E61:M61"/>
    <mergeCell ref="C68:D68"/>
    <mergeCell ref="F68:G68"/>
    <mergeCell ref="C79:D79"/>
    <mergeCell ref="F85:G85"/>
    <mergeCell ref="C86:D86"/>
    <mergeCell ref="C80:D80"/>
    <mergeCell ref="F79:G79"/>
    <mergeCell ref="F80:G80"/>
    <mergeCell ref="F86:G86"/>
    <mergeCell ref="C81:D81"/>
    <mergeCell ref="F81:G81"/>
    <mergeCell ref="C82:D82"/>
    <mergeCell ref="C71:D71"/>
    <mergeCell ref="C70:D70"/>
    <mergeCell ref="C72:D72"/>
    <mergeCell ref="C69:D69"/>
    <mergeCell ref="F78:G78"/>
    <mergeCell ref="C76:D76"/>
    <mergeCell ref="C75:D75"/>
    <mergeCell ref="F75:G75"/>
    <mergeCell ref="F76:G76"/>
    <mergeCell ref="F77:G77"/>
    <mergeCell ref="C88:D88"/>
    <mergeCell ref="C90:D90"/>
    <mergeCell ref="N55:P55"/>
    <mergeCell ref="N57:P57"/>
    <mergeCell ref="H58:J58"/>
    <mergeCell ref="H55:J55"/>
    <mergeCell ref="K58:M58"/>
    <mergeCell ref="N58:P58"/>
    <mergeCell ref="K55:M55"/>
    <mergeCell ref="C83:D83"/>
    <mergeCell ref="F82:G82"/>
    <mergeCell ref="N108:P108"/>
    <mergeCell ref="N112:P112"/>
    <mergeCell ref="N113:P113"/>
    <mergeCell ref="N110:P110"/>
    <mergeCell ref="F109:P109"/>
    <mergeCell ref="N111:P111"/>
    <mergeCell ref="K111:M111"/>
    <mergeCell ref="E112:M112"/>
    <mergeCell ref="H111:J111"/>
    <mergeCell ref="K108:M108"/>
    <mergeCell ref="F110:G110"/>
    <mergeCell ref="F111:G111"/>
    <mergeCell ref="H110:J110"/>
    <mergeCell ref="K110:M110"/>
    <mergeCell ref="F116:G116"/>
    <mergeCell ref="N33:P33"/>
    <mergeCell ref="N34:P34"/>
    <mergeCell ref="N35:P35"/>
    <mergeCell ref="N36:P36"/>
    <mergeCell ref="N39:P39"/>
    <mergeCell ref="N40:P40"/>
    <mergeCell ref="N41:P41"/>
    <mergeCell ref="K106:M106"/>
    <mergeCell ref="K116:M116"/>
    <mergeCell ref="F114:P114"/>
    <mergeCell ref="A43:O43"/>
    <mergeCell ref="F60:N60"/>
    <mergeCell ref="F66:N66"/>
    <mergeCell ref="F74:N74"/>
    <mergeCell ref="E89:P89"/>
    <mergeCell ref="F99:P99"/>
    <mergeCell ref="F113:G113"/>
    <mergeCell ref="K113:M113"/>
    <mergeCell ref="N106:P106"/>
  </mergeCells>
  <printOptions/>
  <pageMargins left="0.3937007874015748" right="0" top="1.141732283464567" bottom="0.35433070866141736" header="0" footer="0"/>
  <pageSetup fitToHeight="2" horizontalDpi="600" verticalDpi="600" orientation="portrait" paperSize="9" scale="41" r:id="rId1"/>
  <rowBreaks count="2" manualBreakCount="2">
    <brk id="61" max="15" man="1"/>
    <brk id="11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5"/>
  <sheetViews>
    <sheetView showZeros="0" view="pageBreakPreview" zoomScale="80" zoomScaleNormal="90" zoomScaleSheetLayoutView="80" zoomScalePageLayoutView="0" workbookViewId="0" topLeftCell="C32">
      <selection activeCell="N42" sqref="N42:P42"/>
    </sheetView>
  </sheetViews>
  <sheetFormatPr defaultColWidth="9.00390625" defaultRowHeight="12.75"/>
  <cols>
    <col min="1" max="1" width="6.00390625" style="1" customWidth="1"/>
    <col min="2" max="2" width="16.375" style="1" customWidth="1"/>
    <col min="3" max="3" width="20.125" style="1" customWidth="1"/>
    <col min="4" max="4" width="25.125" style="1" customWidth="1"/>
    <col min="5" max="5" width="13.875" style="1" customWidth="1"/>
    <col min="6" max="6" width="12.875" style="1" customWidth="1"/>
    <col min="7" max="7" width="14.25390625" style="1" customWidth="1"/>
    <col min="8" max="8" width="15.125" style="94" customWidth="1"/>
    <col min="9" max="9" width="14.25390625" style="1" customWidth="1"/>
    <col min="10" max="10" width="14.875" style="1" customWidth="1"/>
    <col min="11" max="11" width="14.75390625" style="1" customWidth="1"/>
    <col min="12" max="12" width="13.00390625" style="1" customWidth="1"/>
    <col min="13" max="13" width="15.00390625" style="1" customWidth="1"/>
    <col min="14" max="14" width="10.375" style="1" customWidth="1"/>
    <col min="15" max="15" width="8.75390625" style="1" customWidth="1"/>
    <col min="16" max="16" width="6.75390625" style="1" customWidth="1"/>
  </cols>
  <sheetData>
    <row r="1" spans="3:10" ht="18.75">
      <c r="C1" s="64"/>
      <c r="J1" s="64" t="s">
        <v>131</v>
      </c>
    </row>
    <row r="2" spans="3:10" ht="18.75">
      <c r="C2" s="64"/>
      <c r="J2" s="64" t="s">
        <v>130</v>
      </c>
    </row>
    <row r="3" spans="3:10" ht="18.75">
      <c r="C3" s="64"/>
      <c r="J3" s="64" t="s">
        <v>129</v>
      </c>
    </row>
    <row r="4" spans="3:12" ht="18.75">
      <c r="C4" s="64"/>
      <c r="J4" s="64"/>
      <c r="L4" s="140" t="s">
        <v>244</v>
      </c>
    </row>
    <row r="5" spans="3:10" ht="18.75">
      <c r="C5" s="65"/>
      <c r="J5" s="66"/>
    </row>
    <row r="6" spans="3:10" ht="18.75">
      <c r="C6" s="65"/>
      <c r="J6" s="66"/>
    </row>
    <row r="7" spans="3:12" ht="18.75">
      <c r="C7" s="65"/>
      <c r="L7" s="2"/>
    </row>
    <row r="8" spans="7:12" ht="18.75">
      <c r="G8" s="65" t="s">
        <v>0</v>
      </c>
      <c r="L8" s="2"/>
    </row>
    <row r="9" ht="18.75">
      <c r="G9" s="65" t="s">
        <v>1</v>
      </c>
    </row>
    <row r="10" ht="18.75">
      <c r="G10" s="65" t="s">
        <v>214</v>
      </c>
    </row>
    <row r="11" ht="18.75">
      <c r="C11" s="65" t="s">
        <v>2</v>
      </c>
    </row>
    <row r="12" spans="1:15" ht="19.5">
      <c r="A12" s="67"/>
      <c r="B12" s="144" t="s">
        <v>3</v>
      </c>
      <c r="C12" s="68"/>
      <c r="D12" s="3" t="s">
        <v>124</v>
      </c>
      <c r="E12" s="4" t="s">
        <v>57</v>
      </c>
      <c r="H12" s="95"/>
      <c r="I12" s="4"/>
      <c r="J12" s="4"/>
      <c r="K12" s="4"/>
      <c r="L12" s="4"/>
      <c r="M12" s="4"/>
      <c r="N12" s="69"/>
      <c r="O12" s="69"/>
    </row>
    <row r="13" spans="2:15" ht="18.75">
      <c r="B13" s="145"/>
      <c r="C13" s="70"/>
      <c r="D13" s="71" t="s">
        <v>4</v>
      </c>
      <c r="E13" s="72"/>
      <c r="F13" s="324" t="s">
        <v>5</v>
      </c>
      <c r="G13" s="324"/>
      <c r="H13" s="324"/>
      <c r="I13" s="324"/>
      <c r="J13" s="324"/>
      <c r="K13" s="324"/>
      <c r="L13" s="324"/>
      <c r="M13" s="324"/>
      <c r="N13" s="325"/>
      <c r="O13" s="325"/>
    </row>
    <row r="14" spans="2:15" ht="15.75">
      <c r="B14" s="145"/>
      <c r="D14" s="5"/>
      <c r="E14" s="5"/>
      <c r="F14" s="5"/>
      <c r="G14" s="5"/>
      <c r="H14" s="17"/>
      <c r="I14" s="5"/>
      <c r="J14" s="5"/>
      <c r="K14" s="5"/>
      <c r="L14" s="5"/>
      <c r="M14" s="5"/>
      <c r="N14" s="56"/>
      <c r="O14" s="56"/>
    </row>
    <row r="15" spans="1:15" ht="19.5">
      <c r="A15" s="67"/>
      <c r="B15" s="144" t="s">
        <v>6</v>
      </c>
      <c r="C15" s="68"/>
      <c r="D15" s="3" t="s">
        <v>125</v>
      </c>
      <c r="E15" s="4" t="s">
        <v>57</v>
      </c>
      <c r="H15" s="95"/>
      <c r="I15" s="4"/>
      <c r="J15" s="4"/>
      <c r="K15" s="4"/>
      <c r="L15" s="4"/>
      <c r="M15" s="4"/>
      <c r="N15" s="69"/>
      <c r="O15" s="69"/>
    </row>
    <row r="16" spans="2:15" ht="18.75">
      <c r="B16" s="145"/>
      <c r="C16" s="70"/>
      <c r="D16" s="71" t="s">
        <v>4</v>
      </c>
      <c r="E16" s="71"/>
      <c r="F16" s="325" t="s">
        <v>7</v>
      </c>
      <c r="G16" s="325"/>
      <c r="H16" s="325"/>
      <c r="I16" s="325"/>
      <c r="J16" s="325"/>
      <c r="K16" s="325"/>
      <c r="L16" s="325"/>
      <c r="M16" s="325"/>
      <c r="N16" s="325"/>
      <c r="O16" s="325"/>
    </row>
    <row r="17" spans="2:15" ht="15.75">
      <c r="B17" s="145"/>
      <c r="D17" s="5"/>
      <c r="E17" s="5"/>
      <c r="F17" s="5"/>
      <c r="G17" s="5"/>
      <c r="H17" s="17"/>
      <c r="I17" s="5"/>
      <c r="J17" s="5"/>
      <c r="K17" s="5"/>
      <c r="L17" s="5"/>
      <c r="M17" s="5"/>
      <c r="N17" s="5"/>
      <c r="O17" s="5"/>
    </row>
    <row r="18" spans="1:15" ht="18.75" customHeight="1">
      <c r="A18" s="67"/>
      <c r="B18" s="144" t="s">
        <v>8</v>
      </c>
      <c r="C18" s="68"/>
      <c r="D18" s="6" t="s">
        <v>181</v>
      </c>
      <c r="E18" s="7" t="s">
        <v>143</v>
      </c>
      <c r="F18" s="460" t="s">
        <v>182</v>
      </c>
      <c r="G18" s="461"/>
      <c r="H18" s="461"/>
      <c r="I18" s="461"/>
      <c r="J18" s="461"/>
      <c r="K18" s="461"/>
      <c r="L18" s="461"/>
      <c r="M18" s="461"/>
      <c r="N18" s="73"/>
      <c r="O18" s="73"/>
    </row>
    <row r="19" spans="2:15" ht="18.75">
      <c r="B19" s="145"/>
      <c r="C19" s="70"/>
      <c r="D19" s="71" t="s">
        <v>4</v>
      </c>
      <c r="E19" s="72"/>
      <c r="F19" s="306" t="s">
        <v>127</v>
      </c>
      <c r="G19" s="306"/>
      <c r="H19" s="306" t="s">
        <v>9</v>
      </c>
      <c r="I19" s="306"/>
      <c r="J19" s="306"/>
      <c r="K19" s="306"/>
      <c r="L19" s="306"/>
      <c r="M19" s="306"/>
      <c r="N19" s="307"/>
      <c r="O19" s="307"/>
    </row>
    <row r="20" ht="12.75">
      <c r="B20" s="145"/>
    </row>
    <row r="21" spans="1:16" s="8" customFormat="1" ht="56.25" customHeight="1">
      <c r="A21" s="67"/>
      <c r="B21" s="144" t="s">
        <v>10</v>
      </c>
      <c r="C21" s="74" t="s">
        <v>11</v>
      </c>
      <c r="D21" s="9"/>
      <c r="E21" s="9"/>
      <c r="F21" s="9"/>
      <c r="G21" s="9"/>
      <c r="H21" s="96"/>
      <c r="I21" s="9"/>
      <c r="J21" s="9"/>
      <c r="K21" s="9"/>
      <c r="L21" s="9"/>
      <c r="M21" s="9"/>
      <c r="N21" s="9"/>
      <c r="O21" s="9"/>
      <c r="P21" s="9"/>
    </row>
    <row r="22" spans="3:13" ht="15.75">
      <c r="C22" s="58"/>
      <c r="D22" s="75"/>
      <c r="J22" s="10" t="s">
        <v>12</v>
      </c>
      <c r="M22" s="10"/>
    </row>
    <row r="23" spans="2:14" ht="30" customHeight="1">
      <c r="B23" s="356" t="s">
        <v>13</v>
      </c>
      <c r="C23" s="357"/>
      <c r="D23" s="358"/>
      <c r="E23" s="356" t="s">
        <v>14</v>
      </c>
      <c r="F23" s="357"/>
      <c r="G23" s="358"/>
      <c r="H23" s="315" t="s">
        <v>15</v>
      </c>
      <c r="I23" s="315"/>
      <c r="J23" s="315"/>
      <c r="K23" s="311"/>
      <c r="L23" s="311"/>
      <c r="M23" s="311"/>
      <c r="N23" s="76"/>
    </row>
    <row r="24" spans="2:14" ht="30">
      <c r="B24" s="11" t="s">
        <v>16</v>
      </c>
      <c r="C24" s="11" t="s">
        <v>17</v>
      </c>
      <c r="D24" s="12" t="s">
        <v>18</v>
      </c>
      <c r="E24" s="11" t="s">
        <v>16</v>
      </c>
      <c r="F24" s="11" t="s">
        <v>17</v>
      </c>
      <c r="G24" s="12" t="s">
        <v>18</v>
      </c>
      <c r="H24" s="11" t="s">
        <v>16</v>
      </c>
      <c r="I24" s="11" t="s">
        <v>17</v>
      </c>
      <c r="J24" s="12" t="s">
        <v>18</v>
      </c>
      <c r="K24" s="131"/>
      <c r="L24" s="131"/>
      <c r="M24" s="147"/>
      <c r="N24" s="76"/>
    </row>
    <row r="25" spans="2:14" ht="15.75">
      <c r="B25" s="11">
        <v>1</v>
      </c>
      <c r="C25" s="11">
        <v>2</v>
      </c>
      <c r="D25" s="12">
        <v>3</v>
      </c>
      <c r="E25" s="77">
        <v>4</v>
      </c>
      <c r="F25" s="77">
        <v>5</v>
      </c>
      <c r="G25" s="78">
        <v>6</v>
      </c>
      <c r="H25" s="11">
        <v>7</v>
      </c>
      <c r="I25" s="11">
        <v>8</v>
      </c>
      <c r="J25" s="12">
        <v>9</v>
      </c>
      <c r="K25" s="131"/>
      <c r="L25" s="131"/>
      <c r="M25" s="147"/>
      <c r="N25" s="76"/>
    </row>
    <row r="26" spans="2:14" ht="15">
      <c r="B26" s="55">
        <f>E38</f>
        <v>124667.002</v>
      </c>
      <c r="C26" s="55">
        <f>F38</f>
        <v>7693.196</v>
      </c>
      <c r="D26" s="55">
        <f>B26+C26</f>
        <v>132360.198</v>
      </c>
      <c r="E26" s="55">
        <f>H38</f>
        <v>124509.19635000001</v>
      </c>
      <c r="F26" s="55">
        <f>I38</f>
        <v>11889.54696</v>
      </c>
      <c r="G26" s="55">
        <f>E26+F26</f>
        <v>136398.74331000002</v>
      </c>
      <c r="H26" s="55">
        <f>K38</f>
        <v>-157.80564999998023</v>
      </c>
      <c r="I26" s="55">
        <f>L38</f>
        <v>4196.35096</v>
      </c>
      <c r="J26" s="55">
        <f>M38</f>
        <v>4038.545309999987</v>
      </c>
      <c r="K26" s="148"/>
      <c r="L26" s="148"/>
      <c r="M26" s="148"/>
      <c r="N26" s="75"/>
    </row>
    <row r="27" spans="3:14" ht="15.75" customHeight="1">
      <c r="C27" s="70" t="s">
        <v>19</v>
      </c>
      <c r="K27" s="49"/>
      <c r="L27" s="49"/>
      <c r="M27" s="49"/>
      <c r="N27" s="49"/>
    </row>
    <row r="28" spans="3:12" ht="18.75">
      <c r="C28" s="70"/>
      <c r="L28" s="50"/>
    </row>
    <row r="29" spans="1:16" s="8" customFormat="1" ht="51" customHeight="1">
      <c r="A29" s="79" t="s">
        <v>132</v>
      </c>
      <c r="B29" s="79"/>
      <c r="C29" s="9"/>
      <c r="D29" s="9"/>
      <c r="E29" s="9"/>
      <c r="F29" s="9"/>
      <c r="G29" s="9"/>
      <c r="H29" s="96"/>
      <c r="I29" s="9"/>
      <c r="J29" s="9"/>
      <c r="K29" s="9"/>
      <c r="L29" s="9"/>
      <c r="M29" s="9"/>
      <c r="N29" s="9"/>
      <c r="O29" s="9"/>
      <c r="P29" s="9"/>
    </row>
    <row r="30" ht="15.75">
      <c r="M30" s="10" t="s">
        <v>12</v>
      </c>
    </row>
    <row r="31" spans="1:16" ht="32.25" customHeight="1">
      <c r="A31" s="295" t="s">
        <v>20</v>
      </c>
      <c r="B31" s="293" t="s">
        <v>133</v>
      </c>
      <c r="C31" s="314" t="s">
        <v>134</v>
      </c>
      <c r="D31" s="314" t="s">
        <v>107</v>
      </c>
      <c r="E31" s="308" t="s">
        <v>21</v>
      </c>
      <c r="F31" s="309"/>
      <c r="G31" s="310"/>
      <c r="H31" s="308" t="s">
        <v>22</v>
      </c>
      <c r="I31" s="309"/>
      <c r="J31" s="310"/>
      <c r="K31" s="308" t="s">
        <v>15</v>
      </c>
      <c r="L31" s="309"/>
      <c r="M31" s="310"/>
      <c r="N31" s="376" t="s">
        <v>263</v>
      </c>
      <c r="O31" s="377"/>
      <c r="P31" s="378"/>
    </row>
    <row r="32" spans="1:16" ht="45" customHeight="1">
      <c r="A32" s="296"/>
      <c r="B32" s="294"/>
      <c r="C32" s="314"/>
      <c r="D32" s="314"/>
      <c r="E32" s="11" t="s">
        <v>16</v>
      </c>
      <c r="F32" s="11" t="s">
        <v>17</v>
      </c>
      <c r="G32" s="11" t="s">
        <v>18</v>
      </c>
      <c r="H32" s="11" t="s">
        <v>16</v>
      </c>
      <c r="I32" s="11" t="s">
        <v>17</v>
      </c>
      <c r="J32" s="11" t="s">
        <v>18</v>
      </c>
      <c r="K32" s="11" t="s">
        <v>16</v>
      </c>
      <c r="L32" s="11" t="s">
        <v>17</v>
      </c>
      <c r="M32" s="11" t="s">
        <v>18</v>
      </c>
      <c r="N32" s="379"/>
      <c r="O32" s="379"/>
      <c r="P32" s="379"/>
    </row>
    <row r="33" spans="1:16" ht="81" customHeight="1">
      <c r="A33" s="80">
        <v>1</v>
      </c>
      <c r="B33" s="117">
        <v>1412180</v>
      </c>
      <c r="C33" s="146" t="s">
        <v>143</v>
      </c>
      <c r="D33" s="158" t="s">
        <v>144</v>
      </c>
      <c r="E33" s="196">
        <v>124507.002</v>
      </c>
      <c r="F33" s="192">
        <v>838.016</v>
      </c>
      <c r="G33" s="192">
        <f aca="true" t="shared" si="0" ref="G33:G38">E33+F33</f>
        <v>125345.018</v>
      </c>
      <c r="H33" s="192">
        <v>124349.98635</v>
      </c>
      <c r="I33" s="192">
        <f>3704.55762+1505.01717</f>
        <v>5209.574790000001</v>
      </c>
      <c r="J33" s="192">
        <f>H33+I33</f>
        <v>129559.56114</v>
      </c>
      <c r="K33" s="192">
        <f aca="true" t="shared" si="1" ref="K33:M38">H33-E33</f>
        <v>-157.01564999998664</v>
      </c>
      <c r="L33" s="192">
        <f t="shared" si="1"/>
        <v>4371.558790000001</v>
      </c>
      <c r="M33" s="192">
        <f t="shared" si="1"/>
        <v>4214.543140000009</v>
      </c>
      <c r="N33" s="550" t="s">
        <v>274</v>
      </c>
      <c r="O33" s="550"/>
      <c r="P33" s="550"/>
    </row>
    <row r="34" spans="1:16" ht="66" customHeight="1">
      <c r="A34" s="80">
        <v>2</v>
      </c>
      <c r="B34" s="117">
        <v>1412180</v>
      </c>
      <c r="C34" s="146" t="s">
        <v>143</v>
      </c>
      <c r="D34" s="121" t="s">
        <v>97</v>
      </c>
      <c r="E34" s="193">
        <v>160</v>
      </c>
      <c r="F34" s="192"/>
      <c r="G34" s="192">
        <f t="shared" si="0"/>
        <v>160</v>
      </c>
      <c r="H34" s="192">
        <v>159.21</v>
      </c>
      <c r="I34" s="192"/>
      <c r="J34" s="192">
        <f>H34+I34</f>
        <v>159.21</v>
      </c>
      <c r="K34" s="192">
        <f t="shared" si="1"/>
        <v>-0.789999999999992</v>
      </c>
      <c r="L34" s="192">
        <f t="shared" si="1"/>
        <v>0</v>
      </c>
      <c r="M34" s="192">
        <f t="shared" si="1"/>
        <v>-0.789999999999992</v>
      </c>
      <c r="N34" s="549" t="s">
        <v>247</v>
      </c>
      <c r="O34" s="549"/>
      <c r="P34" s="549"/>
    </row>
    <row r="35" spans="1:16" ht="105.75" customHeight="1">
      <c r="A35" s="91">
        <v>3</v>
      </c>
      <c r="B35" s="117">
        <v>1412180</v>
      </c>
      <c r="C35" s="146" t="s">
        <v>143</v>
      </c>
      <c r="D35" s="121" t="s">
        <v>98</v>
      </c>
      <c r="E35" s="194">
        <v>0</v>
      </c>
      <c r="F35" s="192">
        <v>2529.02</v>
      </c>
      <c r="G35" s="192">
        <f t="shared" si="0"/>
        <v>2529.02</v>
      </c>
      <c r="H35" s="192"/>
      <c r="I35" s="192">
        <f>2488.25639+28.62318+28.23</f>
        <v>2545.10957</v>
      </c>
      <c r="J35" s="192">
        <f>H35+I35</f>
        <v>2545.10957</v>
      </c>
      <c r="K35" s="192">
        <f t="shared" si="1"/>
        <v>0</v>
      </c>
      <c r="L35" s="192">
        <f t="shared" si="1"/>
        <v>16.089570000000094</v>
      </c>
      <c r="M35" s="192">
        <f t="shared" si="1"/>
        <v>16.089570000000094</v>
      </c>
      <c r="N35" s="550" t="s">
        <v>265</v>
      </c>
      <c r="O35" s="550"/>
      <c r="P35" s="550"/>
    </row>
    <row r="36" spans="1:16" ht="66" customHeight="1">
      <c r="A36" s="91">
        <v>4</v>
      </c>
      <c r="B36" s="117">
        <v>1412180</v>
      </c>
      <c r="C36" s="146" t="s">
        <v>143</v>
      </c>
      <c r="D36" s="121" t="s">
        <v>99</v>
      </c>
      <c r="E36" s="193">
        <v>0</v>
      </c>
      <c r="F36" s="192">
        <v>4326.16</v>
      </c>
      <c r="G36" s="192">
        <f t="shared" si="0"/>
        <v>4326.16</v>
      </c>
      <c r="H36" s="195"/>
      <c r="I36" s="195">
        <f>4129.5651+5.2975</f>
        <v>4134.8625999999995</v>
      </c>
      <c r="J36" s="195">
        <f>H36+I36</f>
        <v>4134.8625999999995</v>
      </c>
      <c r="K36" s="192">
        <f t="shared" si="1"/>
        <v>0</v>
      </c>
      <c r="L36" s="192">
        <f t="shared" si="1"/>
        <v>-191.29740000000038</v>
      </c>
      <c r="M36" s="192">
        <f t="shared" si="1"/>
        <v>-191.29740000000038</v>
      </c>
      <c r="N36" s="545" t="s">
        <v>247</v>
      </c>
      <c r="O36" s="546"/>
      <c r="P36" s="551"/>
    </row>
    <row r="37" spans="1:16" ht="45" customHeight="1" hidden="1">
      <c r="A37" s="81">
        <v>5</v>
      </c>
      <c r="B37" s="117">
        <v>1412180</v>
      </c>
      <c r="C37" s="146" t="s">
        <v>143</v>
      </c>
      <c r="D37" s="19" t="s">
        <v>208</v>
      </c>
      <c r="E37" s="192"/>
      <c r="F37" s="192"/>
      <c r="G37" s="192">
        <f t="shared" si="0"/>
        <v>0</v>
      </c>
      <c r="H37" s="193"/>
      <c r="I37" s="193"/>
      <c r="J37" s="195">
        <f>H37+I37</f>
        <v>0</v>
      </c>
      <c r="K37" s="192">
        <f t="shared" si="1"/>
        <v>0</v>
      </c>
      <c r="L37" s="192">
        <f t="shared" si="1"/>
        <v>0</v>
      </c>
      <c r="M37" s="192">
        <f t="shared" si="1"/>
        <v>0</v>
      </c>
      <c r="N37" s="379"/>
      <c r="O37" s="379"/>
      <c r="P37" s="379"/>
    </row>
    <row r="38" spans="1:16" ht="17.25" customHeight="1">
      <c r="A38" s="81"/>
      <c r="B38" s="81"/>
      <c r="C38" s="93"/>
      <c r="D38" s="93" t="s">
        <v>111</v>
      </c>
      <c r="E38" s="184">
        <f aca="true" t="shared" si="2" ref="E38:J38">SUM(E33:E37)</f>
        <v>124667.002</v>
      </c>
      <c r="F38" s="184">
        <f t="shared" si="2"/>
        <v>7693.196</v>
      </c>
      <c r="G38" s="184">
        <f t="shared" si="0"/>
        <v>132360.198</v>
      </c>
      <c r="H38" s="184">
        <f t="shared" si="2"/>
        <v>124509.19635000001</v>
      </c>
      <c r="I38" s="184">
        <f t="shared" si="2"/>
        <v>11889.54696</v>
      </c>
      <c r="J38" s="184">
        <f t="shared" si="2"/>
        <v>136398.74331</v>
      </c>
      <c r="K38" s="184">
        <f t="shared" si="1"/>
        <v>-157.80564999998023</v>
      </c>
      <c r="L38" s="184">
        <f t="shared" si="1"/>
        <v>4196.35096</v>
      </c>
      <c r="M38" s="184">
        <f t="shared" si="1"/>
        <v>4038.545309999987</v>
      </c>
      <c r="N38" s="346"/>
      <c r="O38" s="347"/>
      <c r="P38" s="352"/>
    </row>
    <row r="39" spans="3:14" ht="18.75">
      <c r="C39" s="70"/>
      <c r="D39" s="49"/>
      <c r="E39" s="49"/>
      <c r="F39" s="49"/>
      <c r="G39" s="49"/>
      <c r="H39" s="153"/>
      <c r="I39" s="48"/>
      <c r="J39" s="49"/>
      <c r="K39" s="49"/>
      <c r="L39" s="49"/>
      <c r="M39" s="49"/>
      <c r="N39" s="49"/>
    </row>
    <row r="40" spans="1:16" s="8" customFormat="1" ht="23.25" customHeight="1">
      <c r="A40" s="323" t="s">
        <v>106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9"/>
    </row>
    <row r="41" ht="15.75">
      <c r="M41" s="10" t="s">
        <v>12</v>
      </c>
    </row>
    <row r="42" spans="3:16" ht="34.5" customHeight="1">
      <c r="C42" s="301" t="s">
        <v>135</v>
      </c>
      <c r="D42" s="302"/>
      <c r="E42" s="308" t="s">
        <v>21</v>
      </c>
      <c r="F42" s="309"/>
      <c r="G42" s="310"/>
      <c r="H42" s="308" t="s">
        <v>22</v>
      </c>
      <c r="I42" s="309"/>
      <c r="J42" s="310"/>
      <c r="K42" s="308" t="s">
        <v>15</v>
      </c>
      <c r="L42" s="309"/>
      <c r="M42" s="310"/>
      <c r="N42" s="376" t="s">
        <v>263</v>
      </c>
      <c r="O42" s="377"/>
      <c r="P42" s="378"/>
    </row>
    <row r="43" spans="3:16" ht="33" customHeight="1">
      <c r="C43" s="303"/>
      <c r="D43" s="304"/>
      <c r="E43" s="11" t="s">
        <v>16</v>
      </c>
      <c r="F43" s="11" t="s">
        <v>17</v>
      </c>
      <c r="G43" s="11" t="s">
        <v>18</v>
      </c>
      <c r="H43" s="11" t="s">
        <v>16</v>
      </c>
      <c r="I43" s="11" t="s">
        <v>17</v>
      </c>
      <c r="J43" s="11" t="s">
        <v>18</v>
      </c>
      <c r="K43" s="11" t="s">
        <v>16</v>
      </c>
      <c r="L43" s="11" t="s">
        <v>17</v>
      </c>
      <c r="M43" s="11" t="s">
        <v>18</v>
      </c>
      <c r="N43" s="379"/>
      <c r="O43" s="379"/>
      <c r="P43" s="379"/>
    </row>
    <row r="44" spans="3:16" ht="16.5" customHeight="1">
      <c r="C44" s="312">
        <v>1</v>
      </c>
      <c r="D44" s="313"/>
      <c r="E44" s="110">
        <v>2</v>
      </c>
      <c r="F44" s="110">
        <v>3</v>
      </c>
      <c r="G44" s="110">
        <v>4</v>
      </c>
      <c r="H44" s="110">
        <v>5</v>
      </c>
      <c r="I44" s="110">
        <v>6</v>
      </c>
      <c r="J44" s="110">
        <v>7</v>
      </c>
      <c r="K44" s="110">
        <v>8</v>
      </c>
      <c r="L44" s="110">
        <v>9</v>
      </c>
      <c r="M44" s="110">
        <v>10</v>
      </c>
      <c r="N44" s="379"/>
      <c r="O44" s="379"/>
      <c r="P44" s="379"/>
    </row>
    <row r="45" spans="3:16" ht="42" customHeight="1" hidden="1">
      <c r="C45" s="297" t="s">
        <v>113</v>
      </c>
      <c r="D45" s="298"/>
      <c r="E45" s="60"/>
      <c r="F45" s="20"/>
      <c r="G45" s="60">
        <f>E45+F45</f>
        <v>0</v>
      </c>
      <c r="H45" s="107"/>
      <c r="I45" s="107" t="s">
        <v>109</v>
      </c>
      <c r="J45" s="107"/>
      <c r="K45" s="106">
        <f>E45-H45</f>
        <v>0</v>
      </c>
      <c r="L45" s="106">
        <f>F45-I45</f>
        <v>0</v>
      </c>
      <c r="M45" s="106">
        <f>G45-J45</f>
        <v>0</v>
      </c>
      <c r="N45" s="379"/>
      <c r="O45" s="379"/>
      <c r="P45" s="379"/>
    </row>
    <row r="46" spans="3:16" ht="66" customHeight="1">
      <c r="C46" s="297" t="s">
        <v>110</v>
      </c>
      <c r="D46" s="298"/>
      <c r="E46" s="197">
        <v>12595.498</v>
      </c>
      <c r="F46" s="197">
        <v>6624.12</v>
      </c>
      <c r="G46" s="198">
        <f>E46+F46</f>
        <v>19219.618</v>
      </c>
      <c r="H46" s="197">
        <v>12588.998</v>
      </c>
      <c r="I46" s="197">
        <v>6426.761</v>
      </c>
      <c r="J46" s="198">
        <f>SUM(H46:I46)</f>
        <v>19015.759</v>
      </c>
      <c r="K46" s="197">
        <f>H46-E46</f>
        <v>-6.5</v>
      </c>
      <c r="L46" s="197">
        <f>I46-F46</f>
        <v>-197.35899999999947</v>
      </c>
      <c r="M46" s="197">
        <f>J46-G46</f>
        <v>-203.85900000000038</v>
      </c>
      <c r="N46" s="549" t="s">
        <v>247</v>
      </c>
      <c r="O46" s="549"/>
      <c r="P46" s="549"/>
    </row>
    <row r="47" spans="3:16" ht="27" customHeight="1">
      <c r="C47" s="299" t="s">
        <v>111</v>
      </c>
      <c r="D47" s="300"/>
      <c r="E47" s="199">
        <f>E45+E46</f>
        <v>12595.498</v>
      </c>
      <c r="F47" s="199">
        <f>F45+F46</f>
        <v>6624.12</v>
      </c>
      <c r="G47" s="198">
        <f>E47+F47</f>
        <v>19219.618</v>
      </c>
      <c r="H47" s="199">
        <f>H46</f>
        <v>12588.998</v>
      </c>
      <c r="I47" s="199">
        <f>I46</f>
        <v>6426.761</v>
      </c>
      <c r="J47" s="199">
        <f>J46+J45</f>
        <v>19015.759</v>
      </c>
      <c r="K47" s="199">
        <f>K45+K46</f>
        <v>-6.5</v>
      </c>
      <c r="L47" s="199">
        <f>L45+L46</f>
        <v>-197.35899999999947</v>
      </c>
      <c r="M47" s="199">
        <f>M45+M46</f>
        <v>-203.85900000000038</v>
      </c>
      <c r="N47" s="379"/>
      <c r="O47" s="379"/>
      <c r="P47" s="379"/>
    </row>
    <row r="48" spans="3:13" ht="15.75">
      <c r="C48" s="63"/>
      <c r="D48" s="57"/>
      <c r="E48" s="82"/>
      <c r="F48" s="82"/>
      <c r="G48" s="82"/>
      <c r="H48" s="99"/>
      <c r="I48" s="82"/>
      <c r="J48" s="82"/>
      <c r="K48" s="82"/>
      <c r="L48" s="82"/>
      <c r="M48" s="82"/>
    </row>
    <row r="49" ht="18.75">
      <c r="C49" s="70"/>
    </row>
    <row r="50" spans="1:16" s="8" customFormat="1" ht="51" customHeight="1">
      <c r="A50" s="350" t="s">
        <v>23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1"/>
      <c r="L50" s="351"/>
      <c r="M50" s="351"/>
      <c r="N50" s="350"/>
      <c r="O50" s="9"/>
      <c r="P50" s="9"/>
    </row>
    <row r="51" spans="1:16" ht="33" customHeight="1">
      <c r="A51" s="314" t="s">
        <v>20</v>
      </c>
      <c r="B51" s="293" t="s">
        <v>133</v>
      </c>
      <c r="C51" s="314" t="s">
        <v>24</v>
      </c>
      <c r="D51" s="292"/>
      <c r="E51" s="314" t="s">
        <v>25</v>
      </c>
      <c r="F51" s="380" t="s">
        <v>26</v>
      </c>
      <c r="G51" s="289"/>
      <c r="H51" s="380" t="s">
        <v>21</v>
      </c>
      <c r="I51" s="381"/>
      <c r="J51" s="382"/>
      <c r="K51" s="380" t="s">
        <v>22</v>
      </c>
      <c r="L51" s="363"/>
      <c r="M51" s="364"/>
      <c r="N51" s="380" t="s">
        <v>15</v>
      </c>
      <c r="O51" s="381"/>
      <c r="P51" s="382"/>
    </row>
    <row r="52" spans="1:16" ht="30" customHeight="1">
      <c r="A52" s="288"/>
      <c r="B52" s="294"/>
      <c r="C52" s="292"/>
      <c r="D52" s="292"/>
      <c r="E52" s="288"/>
      <c r="F52" s="290"/>
      <c r="G52" s="291"/>
      <c r="H52" s="383"/>
      <c r="I52" s="384"/>
      <c r="J52" s="385"/>
      <c r="K52" s="365"/>
      <c r="L52" s="360"/>
      <c r="M52" s="361"/>
      <c r="N52" s="383"/>
      <c r="O52" s="384"/>
      <c r="P52" s="385"/>
    </row>
    <row r="53" spans="1:16" ht="53.25" customHeight="1">
      <c r="A53" s="149"/>
      <c r="B53" s="161">
        <v>1412180</v>
      </c>
      <c r="C53" s="356" t="s">
        <v>144</v>
      </c>
      <c r="D53" s="358"/>
      <c r="E53" s="149"/>
      <c r="F53" s="356"/>
      <c r="G53" s="358"/>
      <c r="H53" s="356"/>
      <c r="I53" s="357"/>
      <c r="J53" s="358"/>
      <c r="K53" s="356"/>
      <c r="L53" s="357"/>
      <c r="M53" s="358"/>
      <c r="N53" s="356"/>
      <c r="O53" s="357"/>
      <c r="P53" s="358"/>
    </row>
    <row r="54" spans="1:16" ht="15.75" customHeight="1">
      <c r="A54" s="20">
        <v>1</v>
      </c>
      <c r="B54" s="20"/>
      <c r="C54" s="332" t="s">
        <v>65</v>
      </c>
      <c r="D54" s="333"/>
      <c r="E54" s="13"/>
      <c r="F54" s="458"/>
      <c r="G54" s="504"/>
      <c r="H54" s="398"/>
      <c r="I54" s="398"/>
      <c r="J54" s="398"/>
      <c r="K54" s="398"/>
      <c r="L54" s="398"/>
      <c r="M54" s="399"/>
      <c r="N54" s="386"/>
      <c r="O54" s="387"/>
      <c r="P54" s="388"/>
    </row>
    <row r="55" spans="1:16" ht="21" customHeight="1">
      <c r="A55" s="20"/>
      <c r="B55" s="20"/>
      <c r="C55" s="421" t="s">
        <v>62</v>
      </c>
      <c r="D55" s="422" t="s">
        <v>27</v>
      </c>
      <c r="E55" s="25" t="s">
        <v>28</v>
      </c>
      <c r="F55" s="421" t="s">
        <v>112</v>
      </c>
      <c r="G55" s="422"/>
      <c r="H55" s="277">
        <v>7</v>
      </c>
      <c r="I55" s="278"/>
      <c r="J55" s="269"/>
      <c r="K55" s="433">
        <v>7</v>
      </c>
      <c r="L55" s="434"/>
      <c r="M55" s="435"/>
      <c r="N55" s="369">
        <f aca="true" t="shared" si="3" ref="N55:N65">H55-K55</f>
        <v>0</v>
      </c>
      <c r="O55" s="370"/>
      <c r="P55" s="371"/>
    </row>
    <row r="56" spans="1:16" ht="26.25" customHeight="1">
      <c r="A56" s="20"/>
      <c r="B56" s="20"/>
      <c r="C56" s="421" t="s">
        <v>63</v>
      </c>
      <c r="D56" s="422" t="s">
        <v>29</v>
      </c>
      <c r="E56" s="25" t="s">
        <v>91</v>
      </c>
      <c r="F56" s="421" t="s">
        <v>112</v>
      </c>
      <c r="G56" s="422"/>
      <c r="H56" s="462">
        <v>1843.5</v>
      </c>
      <c r="I56" s="463"/>
      <c r="J56" s="464"/>
      <c r="K56" s="465">
        <v>1766</v>
      </c>
      <c r="L56" s="466"/>
      <c r="M56" s="467"/>
      <c r="N56" s="369">
        <f t="shared" si="3"/>
        <v>77.5</v>
      </c>
      <c r="O56" s="370"/>
      <c r="P56" s="371"/>
    </row>
    <row r="57" spans="1:16" ht="27.75" customHeight="1">
      <c r="A57" s="20"/>
      <c r="B57" s="20"/>
      <c r="C57" s="436" t="s">
        <v>183</v>
      </c>
      <c r="D57" s="437"/>
      <c r="E57" s="25" t="s">
        <v>91</v>
      </c>
      <c r="F57" s="372" t="s">
        <v>115</v>
      </c>
      <c r="G57" s="373"/>
      <c r="H57" s="558">
        <v>490.5</v>
      </c>
      <c r="I57" s="559"/>
      <c r="J57" s="560"/>
      <c r="K57" s="465">
        <v>474.25</v>
      </c>
      <c r="L57" s="466"/>
      <c r="M57" s="467"/>
      <c r="N57" s="369">
        <f t="shared" si="3"/>
        <v>16.25</v>
      </c>
      <c r="O57" s="370"/>
      <c r="P57" s="371"/>
    </row>
    <row r="58" spans="1:16" ht="21" customHeight="1">
      <c r="A58" s="20"/>
      <c r="B58" s="24"/>
      <c r="C58" s="244"/>
      <c r="D58" s="245"/>
      <c r="E58" s="25"/>
      <c r="F58" s="458" t="s">
        <v>248</v>
      </c>
      <c r="G58" s="504"/>
      <c r="H58" s="398"/>
      <c r="I58" s="398"/>
      <c r="J58" s="398"/>
      <c r="K58" s="398"/>
      <c r="L58" s="398"/>
      <c r="M58" s="399"/>
      <c r="N58" s="125"/>
      <c r="O58" s="112"/>
      <c r="P58" s="113"/>
    </row>
    <row r="59" spans="1:16" ht="15.75" customHeight="1">
      <c r="A59" s="20">
        <v>2</v>
      </c>
      <c r="B59" s="24"/>
      <c r="C59" s="332" t="s">
        <v>67</v>
      </c>
      <c r="D59" s="333"/>
      <c r="E59" s="25"/>
      <c r="F59" s="505"/>
      <c r="G59" s="506"/>
      <c r="H59" s="401"/>
      <c r="I59" s="401"/>
      <c r="J59" s="401"/>
      <c r="K59" s="401"/>
      <c r="L59" s="401"/>
      <c r="M59" s="402"/>
      <c r="N59" s="369">
        <f t="shared" si="3"/>
        <v>0</v>
      </c>
      <c r="O59" s="370"/>
      <c r="P59" s="371"/>
    </row>
    <row r="60" spans="1:16" ht="29.25" customHeight="1">
      <c r="A60" s="20"/>
      <c r="B60" s="24"/>
      <c r="C60" s="436" t="s">
        <v>184</v>
      </c>
      <c r="D60" s="437"/>
      <c r="E60" s="173" t="s">
        <v>32</v>
      </c>
      <c r="F60" s="372" t="s">
        <v>115</v>
      </c>
      <c r="G60" s="373"/>
      <c r="H60" s="277">
        <v>497889</v>
      </c>
      <c r="I60" s="278"/>
      <c r="J60" s="269"/>
      <c r="K60" s="433">
        <v>430801</v>
      </c>
      <c r="L60" s="434"/>
      <c r="M60" s="435"/>
      <c r="N60" s="369">
        <f t="shared" si="3"/>
        <v>67088</v>
      </c>
      <c r="O60" s="370"/>
      <c r="P60" s="371"/>
    </row>
    <row r="61" spans="1:16" ht="22.5" customHeight="1">
      <c r="A61" s="20"/>
      <c r="B61" s="24"/>
      <c r="C61" s="436" t="s">
        <v>185</v>
      </c>
      <c r="D61" s="437"/>
      <c r="E61" s="173" t="s">
        <v>32</v>
      </c>
      <c r="F61" s="372" t="s">
        <v>115</v>
      </c>
      <c r="G61" s="373"/>
      <c r="H61" s="277">
        <v>324331</v>
      </c>
      <c r="I61" s="278"/>
      <c r="J61" s="269"/>
      <c r="K61" s="305">
        <v>442037</v>
      </c>
      <c r="L61" s="370"/>
      <c r="M61" s="371"/>
      <c r="N61" s="414">
        <f t="shared" si="3"/>
        <v>-117706</v>
      </c>
      <c r="O61" s="415"/>
      <c r="P61" s="416"/>
    </row>
    <row r="62" spans="1:16" ht="22.5" customHeight="1">
      <c r="A62" s="20"/>
      <c r="B62" s="24"/>
      <c r="C62" s="244"/>
      <c r="D62" s="245"/>
      <c r="E62" s="173"/>
      <c r="F62" s="505" t="s">
        <v>255</v>
      </c>
      <c r="G62" s="506"/>
      <c r="H62" s="401"/>
      <c r="I62" s="401"/>
      <c r="J62" s="401"/>
      <c r="K62" s="401"/>
      <c r="L62" s="401"/>
      <c r="M62" s="402"/>
      <c r="N62" s="128"/>
      <c r="O62" s="129"/>
      <c r="P62" s="130"/>
    </row>
    <row r="63" spans="1:16" ht="17.25" customHeight="1">
      <c r="A63" s="20">
        <v>3</v>
      </c>
      <c r="B63" s="24"/>
      <c r="C63" s="332" t="s">
        <v>73</v>
      </c>
      <c r="D63" s="333" t="s">
        <v>33</v>
      </c>
      <c r="E63" s="25"/>
      <c r="F63" s="372"/>
      <c r="G63" s="557"/>
      <c r="H63" s="271"/>
      <c r="I63" s="271"/>
      <c r="J63" s="271"/>
      <c r="K63" s="271"/>
      <c r="L63" s="271"/>
      <c r="M63" s="272"/>
      <c r="N63" s="369"/>
      <c r="O63" s="370"/>
      <c r="P63" s="371"/>
    </row>
    <row r="64" spans="1:16" ht="31.5" customHeight="1">
      <c r="A64" s="20"/>
      <c r="B64" s="24"/>
      <c r="C64" s="436" t="s">
        <v>186</v>
      </c>
      <c r="D64" s="437"/>
      <c r="E64" s="173" t="s">
        <v>32</v>
      </c>
      <c r="F64" s="372" t="s">
        <v>115</v>
      </c>
      <c r="G64" s="373"/>
      <c r="H64" s="494">
        <v>1015</v>
      </c>
      <c r="I64" s="555"/>
      <c r="J64" s="556"/>
      <c r="K64" s="417">
        <f>K60/K57</f>
        <v>908.3837638376384</v>
      </c>
      <c r="L64" s="418"/>
      <c r="M64" s="419"/>
      <c r="N64" s="414">
        <f t="shared" si="3"/>
        <v>106.61623616236159</v>
      </c>
      <c r="O64" s="415"/>
      <c r="P64" s="416"/>
    </row>
    <row r="65" spans="1:16" ht="33" customHeight="1">
      <c r="A65" s="20"/>
      <c r="B65" s="24"/>
      <c r="C65" s="436" t="s">
        <v>187</v>
      </c>
      <c r="D65" s="437"/>
      <c r="E65" s="173" t="s">
        <v>28</v>
      </c>
      <c r="F65" s="372" t="s">
        <v>115</v>
      </c>
      <c r="G65" s="373"/>
      <c r="H65" s="277">
        <v>5011</v>
      </c>
      <c r="I65" s="278"/>
      <c r="J65" s="269"/>
      <c r="K65" s="417">
        <f>2567149/K57</f>
        <v>5413.071164997365</v>
      </c>
      <c r="L65" s="418"/>
      <c r="M65" s="419"/>
      <c r="N65" s="369">
        <f t="shared" si="3"/>
        <v>-402.0711649973646</v>
      </c>
      <c r="O65" s="370"/>
      <c r="P65" s="371"/>
    </row>
    <row r="66" spans="1:16" ht="23.25" customHeight="1">
      <c r="A66" s="20"/>
      <c r="B66" s="24"/>
      <c r="C66" s="244"/>
      <c r="D66" s="245"/>
      <c r="E66" s="264"/>
      <c r="F66" s="458" t="s">
        <v>248</v>
      </c>
      <c r="G66" s="504"/>
      <c r="H66" s="398"/>
      <c r="I66" s="398"/>
      <c r="J66" s="398"/>
      <c r="K66" s="398"/>
      <c r="L66" s="398"/>
      <c r="M66" s="399"/>
      <c r="N66" s="125"/>
      <c r="O66" s="112"/>
      <c r="P66" s="113"/>
    </row>
    <row r="67" spans="1:16" ht="18.75" customHeight="1">
      <c r="A67" s="20">
        <v>4</v>
      </c>
      <c r="B67" s="24"/>
      <c r="C67" s="332" t="s">
        <v>74</v>
      </c>
      <c r="D67" s="333" t="s">
        <v>34</v>
      </c>
      <c r="E67" s="400"/>
      <c r="F67" s="271"/>
      <c r="G67" s="271"/>
      <c r="H67" s="271"/>
      <c r="I67" s="271"/>
      <c r="J67" s="271"/>
      <c r="K67" s="271"/>
      <c r="L67" s="271"/>
      <c r="M67" s="272"/>
      <c r="N67" s="369">
        <f>H67-K67</f>
        <v>0</v>
      </c>
      <c r="O67" s="370"/>
      <c r="P67" s="371"/>
    </row>
    <row r="68" spans="1:16" ht="31.5" customHeight="1">
      <c r="A68" s="24"/>
      <c r="B68" s="24"/>
      <c r="C68" s="436" t="s">
        <v>188</v>
      </c>
      <c r="D68" s="437"/>
      <c r="E68" s="173" t="s">
        <v>37</v>
      </c>
      <c r="F68" s="372" t="s">
        <v>115</v>
      </c>
      <c r="G68" s="373"/>
      <c r="H68" s="494">
        <v>75</v>
      </c>
      <c r="I68" s="555"/>
      <c r="J68" s="556"/>
      <c r="K68" s="414">
        <v>60</v>
      </c>
      <c r="L68" s="415"/>
      <c r="M68" s="416"/>
      <c r="N68" s="369">
        <f>H68-K68</f>
        <v>15</v>
      </c>
      <c r="O68" s="370"/>
      <c r="P68" s="371"/>
    </row>
    <row r="69" spans="1:16" ht="31.5" customHeight="1">
      <c r="A69" s="24"/>
      <c r="B69" s="24"/>
      <c r="C69" s="436" t="s">
        <v>189</v>
      </c>
      <c r="D69" s="437"/>
      <c r="E69" s="173" t="s">
        <v>37</v>
      </c>
      <c r="F69" s="372" t="s">
        <v>115</v>
      </c>
      <c r="G69" s="373"/>
      <c r="H69" s="279">
        <v>1.6</v>
      </c>
      <c r="I69" s="280"/>
      <c r="J69" s="281"/>
      <c r="K69" s="369">
        <v>-8.9</v>
      </c>
      <c r="L69" s="367"/>
      <c r="M69" s="368"/>
      <c r="N69" s="369">
        <f>H69-K69</f>
        <v>10.5</v>
      </c>
      <c r="O69" s="370"/>
      <c r="P69" s="371"/>
    </row>
    <row r="70" spans="1:16" ht="33" customHeight="1">
      <c r="A70" s="24"/>
      <c r="B70" s="24"/>
      <c r="C70" s="436" t="s">
        <v>190</v>
      </c>
      <c r="D70" s="437"/>
      <c r="E70" s="173" t="s">
        <v>37</v>
      </c>
      <c r="F70" s="372" t="s">
        <v>115</v>
      </c>
      <c r="G70" s="373"/>
      <c r="H70" s="552" t="s">
        <v>191</v>
      </c>
      <c r="I70" s="553"/>
      <c r="J70" s="554"/>
      <c r="K70" s="338">
        <v>-15.4</v>
      </c>
      <c r="L70" s="339"/>
      <c r="M70" s="340"/>
      <c r="N70" s="369">
        <f>H70-K70</f>
        <v>5.6</v>
      </c>
      <c r="O70" s="370"/>
      <c r="P70" s="371"/>
    </row>
    <row r="71" spans="1:16" ht="30" customHeight="1">
      <c r="A71" s="24"/>
      <c r="B71" s="24"/>
      <c r="C71" s="244"/>
      <c r="D71" s="245"/>
      <c r="E71" s="400" t="s">
        <v>256</v>
      </c>
      <c r="F71" s="271"/>
      <c r="G71" s="271"/>
      <c r="H71" s="271"/>
      <c r="I71" s="271"/>
      <c r="J71" s="271"/>
      <c r="K71" s="271"/>
      <c r="L71" s="271"/>
      <c r="M71" s="272"/>
      <c r="N71" s="125"/>
      <c r="O71" s="112"/>
      <c r="P71" s="113"/>
    </row>
    <row r="72" spans="1:16" ht="36" customHeight="1">
      <c r="A72" s="167"/>
      <c r="B72" s="168">
        <v>1412180</v>
      </c>
      <c r="C72" s="427" t="s">
        <v>97</v>
      </c>
      <c r="D72" s="428"/>
      <c r="E72" s="167"/>
      <c r="F72" s="427"/>
      <c r="G72" s="428"/>
      <c r="H72" s="427"/>
      <c r="I72" s="500"/>
      <c r="J72" s="428"/>
      <c r="K72" s="427"/>
      <c r="L72" s="500"/>
      <c r="M72" s="428"/>
      <c r="N72" s="427"/>
      <c r="O72" s="500"/>
      <c r="P72" s="428"/>
    </row>
    <row r="73" spans="1:16" ht="18.75" customHeight="1">
      <c r="A73" s="20">
        <v>1</v>
      </c>
      <c r="B73" s="24"/>
      <c r="C73" s="332" t="s">
        <v>65</v>
      </c>
      <c r="D73" s="333"/>
      <c r="E73" s="13"/>
      <c r="F73" s="420"/>
      <c r="G73" s="420"/>
      <c r="H73" s="285"/>
      <c r="I73" s="447"/>
      <c r="J73" s="286"/>
      <c r="K73" s="447"/>
      <c r="L73" s="447"/>
      <c r="M73" s="286"/>
      <c r="N73" s="447"/>
      <c r="O73" s="447"/>
      <c r="P73" s="286"/>
    </row>
    <row r="74" spans="1:16" ht="28.5" customHeight="1">
      <c r="A74" s="20"/>
      <c r="B74" s="20"/>
      <c r="C74" s="276" t="s">
        <v>30</v>
      </c>
      <c r="D74" s="276"/>
      <c r="E74" s="43" t="s">
        <v>31</v>
      </c>
      <c r="F74" s="321" t="s">
        <v>223</v>
      </c>
      <c r="G74" s="429"/>
      <c r="H74" s="270">
        <f>G34</f>
        <v>160</v>
      </c>
      <c r="I74" s="455"/>
      <c r="J74" s="456"/>
      <c r="K74" s="455">
        <v>159.21</v>
      </c>
      <c r="L74" s="455">
        <v>26.3</v>
      </c>
      <c r="M74" s="456">
        <f>K74+L74</f>
        <v>185.51000000000002</v>
      </c>
      <c r="N74" s="270">
        <f>H74-K74</f>
        <v>0.789999999999992</v>
      </c>
      <c r="O74" s="370"/>
      <c r="P74" s="371"/>
    </row>
    <row r="75" spans="1:16" ht="28.5" customHeight="1">
      <c r="A75" s="20"/>
      <c r="B75" s="24"/>
      <c r="C75" s="62"/>
      <c r="D75" s="120"/>
      <c r="E75" s="247"/>
      <c r="F75" s="321" t="s">
        <v>247</v>
      </c>
      <c r="G75" s="507"/>
      <c r="H75" s="271"/>
      <c r="I75" s="271"/>
      <c r="J75" s="271"/>
      <c r="K75" s="271"/>
      <c r="L75" s="271"/>
      <c r="M75" s="272"/>
      <c r="N75" s="242"/>
      <c r="O75" s="112"/>
      <c r="P75" s="113"/>
    </row>
    <row r="76" spans="1:16" ht="16.5" customHeight="1">
      <c r="A76" s="20">
        <v>2</v>
      </c>
      <c r="B76" s="24"/>
      <c r="C76" s="423" t="s">
        <v>66</v>
      </c>
      <c r="D76" s="424"/>
      <c r="E76" s="440"/>
      <c r="F76" s="271"/>
      <c r="G76" s="271"/>
      <c r="H76" s="271"/>
      <c r="I76" s="271"/>
      <c r="J76" s="271"/>
      <c r="K76" s="271"/>
      <c r="L76" s="271"/>
      <c r="M76" s="272"/>
      <c r="N76" s="370"/>
      <c r="O76" s="370"/>
      <c r="P76" s="371"/>
    </row>
    <row r="77" spans="1:16" ht="38.25" customHeight="1">
      <c r="A77" s="20"/>
      <c r="B77" s="20"/>
      <c r="C77" s="276" t="s">
        <v>101</v>
      </c>
      <c r="D77" s="276"/>
      <c r="E77" s="43" t="s">
        <v>28</v>
      </c>
      <c r="F77" s="321" t="s">
        <v>223</v>
      </c>
      <c r="G77" s="322"/>
      <c r="H77" s="305">
        <v>7</v>
      </c>
      <c r="I77" s="370"/>
      <c r="J77" s="371"/>
      <c r="K77" s="370">
        <v>7</v>
      </c>
      <c r="L77" s="370"/>
      <c r="M77" s="371"/>
      <c r="N77" s="305"/>
      <c r="O77" s="370"/>
      <c r="P77" s="371"/>
    </row>
    <row r="78" spans="1:16" ht="24" customHeight="1">
      <c r="A78" s="20">
        <v>3</v>
      </c>
      <c r="B78" s="24"/>
      <c r="C78" s="423" t="s">
        <v>79</v>
      </c>
      <c r="D78" s="424"/>
      <c r="E78" s="43"/>
      <c r="F78" s="420"/>
      <c r="G78" s="420"/>
      <c r="H78" s="305"/>
      <c r="I78" s="370"/>
      <c r="J78" s="371"/>
      <c r="K78" s="370"/>
      <c r="L78" s="370"/>
      <c r="M78" s="371"/>
      <c r="N78" s="370"/>
      <c r="O78" s="370"/>
      <c r="P78" s="371"/>
    </row>
    <row r="79" spans="1:16" ht="28.5" customHeight="1">
      <c r="A79" s="20"/>
      <c r="B79" s="20"/>
      <c r="C79" s="432" t="s">
        <v>102</v>
      </c>
      <c r="D79" s="432"/>
      <c r="E79" s="43" t="s">
        <v>31</v>
      </c>
      <c r="F79" s="420" t="s">
        <v>36</v>
      </c>
      <c r="G79" s="420"/>
      <c r="H79" s="408">
        <f>H74/H77</f>
        <v>22.857142857142858</v>
      </c>
      <c r="I79" s="409"/>
      <c r="J79" s="410"/>
      <c r="K79" s="341">
        <f>K74/K77</f>
        <v>22.744285714285716</v>
      </c>
      <c r="L79" s="326"/>
      <c r="M79" s="327"/>
      <c r="N79" s="341"/>
      <c r="O79" s="326"/>
      <c r="P79" s="327"/>
    </row>
    <row r="80" spans="1:16" ht="28.5" customHeight="1">
      <c r="A80" s="20"/>
      <c r="B80" s="24"/>
      <c r="C80" s="231"/>
      <c r="D80" s="232"/>
      <c r="E80" s="247"/>
      <c r="F80" s="321" t="s">
        <v>247</v>
      </c>
      <c r="G80" s="507"/>
      <c r="H80" s="271"/>
      <c r="I80" s="271"/>
      <c r="J80" s="271"/>
      <c r="K80" s="271"/>
      <c r="L80" s="271"/>
      <c r="M80" s="272"/>
      <c r="N80" s="182"/>
      <c r="O80" s="182"/>
      <c r="P80" s="183"/>
    </row>
    <row r="81" spans="1:16" ht="18.75" customHeight="1">
      <c r="A81" s="20">
        <v>4</v>
      </c>
      <c r="B81" s="24"/>
      <c r="C81" s="332" t="s">
        <v>74</v>
      </c>
      <c r="D81" s="333" t="s">
        <v>34</v>
      </c>
      <c r="E81" s="440">
        <f>E76</f>
        <v>0</v>
      </c>
      <c r="F81" s="271"/>
      <c r="G81" s="271"/>
      <c r="H81" s="271"/>
      <c r="I81" s="271"/>
      <c r="J81" s="271"/>
      <c r="K81" s="271"/>
      <c r="L81" s="271"/>
      <c r="M81" s="272"/>
      <c r="N81" s="370"/>
      <c r="O81" s="370"/>
      <c r="P81" s="371"/>
    </row>
    <row r="82" spans="1:16" ht="37.5" customHeight="1">
      <c r="A82" s="18"/>
      <c r="B82" s="141"/>
      <c r="C82" s="425" t="s">
        <v>123</v>
      </c>
      <c r="D82" s="426"/>
      <c r="E82" s="43" t="s">
        <v>37</v>
      </c>
      <c r="F82" s="420" t="s">
        <v>36</v>
      </c>
      <c r="G82" s="420"/>
      <c r="H82" s="369">
        <v>1.26</v>
      </c>
      <c r="I82" s="367"/>
      <c r="J82" s="368"/>
      <c r="K82" s="369">
        <v>1.26</v>
      </c>
      <c r="L82" s="367"/>
      <c r="M82" s="368"/>
      <c r="N82" s="501"/>
      <c r="O82" s="502"/>
      <c r="P82" s="503"/>
    </row>
    <row r="83" spans="1:16" ht="34.5" customHeight="1">
      <c r="A83" s="167"/>
      <c r="B83" s="168">
        <v>1412180</v>
      </c>
      <c r="C83" s="427" t="s">
        <v>98</v>
      </c>
      <c r="D83" s="428"/>
      <c r="E83" s="167"/>
      <c r="F83" s="427"/>
      <c r="G83" s="428"/>
      <c r="H83" s="427"/>
      <c r="I83" s="500"/>
      <c r="J83" s="428"/>
      <c r="K83" s="427"/>
      <c r="L83" s="500"/>
      <c r="M83" s="428"/>
      <c r="N83" s="427"/>
      <c r="O83" s="500"/>
      <c r="P83" s="428"/>
    </row>
    <row r="84" spans="1:16" ht="15" customHeight="1">
      <c r="A84" s="160">
        <v>1</v>
      </c>
      <c r="B84" s="142"/>
      <c r="C84" s="332" t="s">
        <v>65</v>
      </c>
      <c r="D84" s="333"/>
      <c r="E84" s="13"/>
      <c r="F84" s="316"/>
      <c r="G84" s="317"/>
      <c r="H84" s="285"/>
      <c r="I84" s="447"/>
      <c r="J84" s="286">
        <f>H84+I84</f>
        <v>0</v>
      </c>
      <c r="K84" s="285"/>
      <c r="L84" s="447"/>
      <c r="M84" s="286">
        <f>K84+L84</f>
        <v>0</v>
      </c>
      <c r="N84" s="285">
        <f aca="true" t="shared" si="4" ref="N84:P89">H84-K84</f>
        <v>0</v>
      </c>
      <c r="O84" s="447">
        <f t="shared" si="4"/>
        <v>0</v>
      </c>
      <c r="P84" s="286">
        <f t="shared" si="4"/>
        <v>0</v>
      </c>
    </row>
    <row r="85" spans="1:16" ht="22.5" customHeight="1">
      <c r="A85" s="31"/>
      <c r="B85" s="34"/>
      <c r="C85" s="297" t="s">
        <v>84</v>
      </c>
      <c r="D85" s="446"/>
      <c r="E85" s="43" t="s">
        <v>31</v>
      </c>
      <c r="F85" s="458" t="s">
        <v>217</v>
      </c>
      <c r="G85" s="459"/>
      <c r="H85" s="341">
        <f>F35</f>
        <v>2529.02</v>
      </c>
      <c r="I85" s="326"/>
      <c r="J85" s="327"/>
      <c r="K85" s="341">
        <f>I35</f>
        <v>2545.10957</v>
      </c>
      <c r="L85" s="326">
        <v>48.445</v>
      </c>
      <c r="M85" s="327">
        <f>K85+L85</f>
        <v>2593.5545700000002</v>
      </c>
      <c r="N85" s="341">
        <f t="shared" si="4"/>
        <v>-16.089570000000094</v>
      </c>
      <c r="O85" s="326">
        <f t="shared" si="4"/>
        <v>-48.445</v>
      </c>
      <c r="P85" s="327">
        <f t="shared" si="4"/>
        <v>-2593.5545700000002</v>
      </c>
    </row>
    <row r="86" spans="1:16" ht="30.75" customHeight="1">
      <c r="A86" s="31"/>
      <c r="B86" s="34"/>
      <c r="C86" s="231"/>
      <c r="D86" s="239"/>
      <c r="E86" s="247"/>
      <c r="F86" s="498" t="s">
        <v>265</v>
      </c>
      <c r="G86" s="499"/>
      <c r="H86" s="499"/>
      <c r="I86" s="398"/>
      <c r="J86" s="398"/>
      <c r="K86" s="398"/>
      <c r="L86" s="398"/>
      <c r="M86" s="398"/>
      <c r="N86" s="398"/>
      <c r="O86" s="398"/>
      <c r="P86" s="399"/>
    </row>
    <row r="87" spans="1:16" ht="19.5" customHeight="1">
      <c r="A87" s="160">
        <v>2</v>
      </c>
      <c r="B87" s="142"/>
      <c r="C87" s="423" t="s">
        <v>66</v>
      </c>
      <c r="D87" s="424"/>
      <c r="E87" s="440"/>
      <c r="F87" s="398"/>
      <c r="G87" s="398"/>
      <c r="H87" s="398"/>
      <c r="I87" s="398"/>
      <c r="J87" s="398"/>
      <c r="K87" s="398"/>
      <c r="L87" s="398"/>
      <c r="M87" s="399"/>
      <c r="N87" s="305">
        <f t="shared" si="4"/>
        <v>0</v>
      </c>
      <c r="O87" s="370">
        <f t="shared" si="4"/>
        <v>0</v>
      </c>
      <c r="P87" s="371">
        <f t="shared" si="4"/>
        <v>0</v>
      </c>
    </row>
    <row r="88" spans="1:16" ht="28.5" customHeight="1">
      <c r="A88" s="31"/>
      <c r="B88" s="34"/>
      <c r="C88" s="444" t="s">
        <v>85</v>
      </c>
      <c r="D88" s="445"/>
      <c r="E88" s="43" t="s">
        <v>28</v>
      </c>
      <c r="F88" s="458" t="s">
        <v>218</v>
      </c>
      <c r="G88" s="459"/>
      <c r="H88" s="305">
        <v>29</v>
      </c>
      <c r="I88" s="370"/>
      <c r="J88" s="371"/>
      <c r="K88" s="305">
        <v>29</v>
      </c>
      <c r="L88" s="370"/>
      <c r="M88" s="371"/>
      <c r="N88" s="305">
        <f t="shared" si="4"/>
        <v>0</v>
      </c>
      <c r="O88" s="370">
        <f t="shared" si="4"/>
        <v>0</v>
      </c>
      <c r="P88" s="371">
        <f t="shared" si="4"/>
        <v>0</v>
      </c>
    </row>
    <row r="89" spans="1:16" ht="21.75" customHeight="1">
      <c r="A89" s="160">
        <v>3</v>
      </c>
      <c r="B89" s="142"/>
      <c r="C89" s="423" t="s">
        <v>79</v>
      </c>
      <c r="D89" s="424"/>
      <c r="E89" s="43"/>
      <c r="F89" s="316"/>
      <c r="G89" s="317"/>
      <c r="H89" s="305">
        <v>0</v>
      </c>
      <c r="I89" s="370"/>
      <c r="J89" s="371"/>
      <c r="K89" s="305">
        <v>0</v>
      </c>
      <c r="L89" s="370"/>
      <c r="M89" s="371">
        <f>K89+L89</f>
        <v>0</v>
      </c>
      <c r="N89" s="305">
        <f t="shared" si="4"/>
        <v>0</v>
      </c>
      <c r="O89" s="370">
        <f t="shared" si="4"/>
        <v>0</v>
      </c>
      <c r="P89" s="371">
        <f t="shared" si="4"/>
        <v>0</v>
      </c>
    </row>
    <row r="90" spans="1:16" ht="33.75" customHeight="1">
      <c r="A90" s="31"/>
      <c r="B90" s="34"/>
      <c r="C90" s="444" t="s">
        <v>108</v>
      </c>
      <c r="D90" s="445"/>
      <c r="E90" s="43" t="s">
        <v>31</v>
      </c>
      <c r="F90" s="509" t="s">
        <v>36</v>
      </c>
      <c r="G90" s="510"/>
      <c r="H90" s="408">
        <f>H85/H88</f>
        <v>87.20758620689655</v>
      </c>
      <c r="I90" s="409"/>
      <c r="J90" s="410"/>
      <c r="K90" s="341">
        <f>K85/K88</f>
        <v>87.76239896551725</v>
      </c>
      <c r="L90" s="326"/>
      <c r="M90" s="327"/>
      <c r="N90" s="408">
        <f>H90-K90</f>
        <v>-0.5548127586206988</v>
      </c>
      <c r="O90" s="409"/>
      <c r="P90" s="410"/>
    </row>
    <row r="91" spans="1:16" ht="27" customHeight="1">
      <c r="A91" s="31"/>
      <c r="B91" s="34"/>
      <c r="C91" s="62"/>
      <c r="D91" s="120"/>
      <c r="E91" s="247"/>
      <c r="F91" s="498" t="s">
        <v>265</v>
      </c>
      <c r="G91" s="499"/>
      <c r="H91" s="499"/>
      <c r="I91" s="398"/>
      <c r="J91" s="398"/>
      <c r="K91" s="398"/>
      <c r="L91" s="398"/>
      <c r="M91" s="398"/>
      <c r="N91" s="398"/>
      <c r="O91" s="398"/>
      <c r="P91" s="399"/>
    </row>
    <row r="92" spans="1:16" ht="23.25" customHeight="1">
      <c r="A92" s="169" t="s">
        <v>154</v>
      </c>
      <c r="B92" s="143"/>
      <c r="C92" s="332" t="s">
        <v>74</v>
      </c>
      <c r="D92" s="333"/>
      <c r="E92" s="536">
        <f>E87</f>
        <v>0</v>
      </c>
      <c r="F92" s="537"/>
      <c r="G92" s="537"/>
      <c r="H92" s="537"/>
      <c r="I92" s="537"/>
      <c r="J92" s="537"/>
      <c r="K92" s="537"/>
      <c r="L92" s="537"/>
      <c r="M92" s="538"/>
      <c r="N92" s="305"/>
      <c r="O92" s="370"/>
      <c r="P92" s="371"/>
    </row>
    <row r="93" spans="1:16" ht="54.75" customHeight="1">
      <c r="A93" s="31"/>
      <c r="B93" s="34"/>
      <c r="C93" s="444" t="s">
        <v>86</v>
      </c>
      <c r="D93" s="445"/>
      <c r="E93" s="43" t="s">
        <v>31</v>
      </c>
      <c r="F93" s="509" t="s">
        <v>36</v>
      </c>
      <c r="G93" s="510"/>
      <c r="H93" s="369">
        <v>0.25</v>
      </c>
      <c r="I93" s="367"/>
      <c r="J93" s="368"/>
      <c r="K93" s="508">
        <v>0.25</v>
      </c>
      <c r="L93" s="508"/>
      <c r="M93" s="508"/>
      <c r="N93" s="305"/>
      <c r="O93" s="370"/>
      <c r="P93" s="371"/>
    </row>
    <row r="94" spans="1:16" ht="27" customHeight="1">
      <c r="A94" s="175"/>
      <c r="B94" s="168">
        <v>1412180</v>
      </c>
      <c r="C94" s="427" t="s">
        <v>99</v>
      </c>
      <c r="D94" s="428"/>
      <c r="E94" s="167"/>
      <c r="F94" s="427"/>
      <c r="G94" s="428"/>
      <c r="H94" s="427"/>
      <c r="I94" s="500"/>
      <c r="J94" s="428"/>
      <c r="K94" s="427"/>
      <c r="L94" s="500"/>
      <c r="M94" s="428"/>
      <c r="N94" s="427"/>
      <c r="O94" s="500"/>
      <c r="P94" s="428"/>
    </row>
    <row r="95" spans="1:16" ht="18" customHeight="1">
      <c r="A95" s="160">
        <v>1</v>
      </c>
      <c r="B95" s="142"/>
      <c r="C95" s="533" t="s">
        <v>65</v>
      </c>
      <c r="D95" s="534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5"/>
    </row>
    <row r="96" spans="1:16" ht="15.75" customHeight="1">
      <c r="A96" s="34"/>
      <c r="B96" s="34"/>
      <c r="C96" s="297" t="s">
        <v>84</v>
      </c>
      <c r="D96" s="446"/>
      <c r="E96" s="43" t="s">
        <v>31</v>
      </c>
      <c r="F96" s="316" t="s">
        <v>217</v>
      </c>
      <c r="G96" s="317"/>
      <c r="H96" s="270">
        <f>F36</f>
        <v>4326.16</v>
      </c>
      <c r="I96" s="455"/>
      <c r="J96" s="456"/>
      <c r="K96" s="270">
        <f>J36</f>
        <v>4134.8625999999995</v>
      </c>
      <c r="L96" s="455"/>
      <c r="M96" s="456"/>
      <c r="N96" s="514">
        <f>H96-K96</f>
        <v>191.29740000000038</v>
      </c>
      <c r="O96" s="515"/>
      <c r="P96" s="516"/>
    </row>
    <row r="97" spans="1:16" ht="29.25" customHeight="1">
      <c r="A97" s="34"/>
      <c r="B97" s="34"/>
      <c r="C97" s="231"/>
      <c r="D97" s="239"/>
      <c r="E97" s="247"/>
      <c r="F97" s="545" t="s">
        <v>247</v>
      </c>
      <c r="G97" s="546"/>
      <c r="H97" s="546"/>
      <c r="I97" s="547"/>
      <c r="J97" s="547"/>
      <c r="K97" s="547"/>
      <c r="L97" s="547"/>
      <c r="M97" s="547"/>
      <c r="N97" s="547"/>
      <c r="O97" s="547"/>
      <c r="P97" s="548"/>
    </row>
    <row r="98" spans="1:16" ht="18.75" customHeight="1">
      <c r="A98" s="160">
        <v>2</v>
      </c>
      <c r="B98" s="142"/>
      <c r="C98" s="423" t="s">
        <v>66</v>
      </c>
      <c r="D98" s="424"/>
      <c r="E98" s="440"/>
      <c r="F98" s="398"/>
      <c r="G98" s="398"/>
      <c r="H98" s="398"/>
      <c r="I98" s="398"/>
      <c r="J98" s="398"/>
      <c r="K98" s="398"/>
      <c r="L98" s="398"/>
      <c r="M98" s="399"/>
      <c r="N98" s="514">
        <f>H98-K98</f>
        <v>0</v>
      </c>
      <c r="O98" s="515"/>
      <c r="P98" s="516"/>
    </row>
    <row r="99" spans="1:16" ht="27.75" customHeight="1">
      <c r="A99" s="34"/>
      <c r="B99" s="34"/>
      <c r="C99" s="297" t="s">
        <v>103</v>
      </c>
      <c r="D99" s="446"/>
      <c r="E99" s="43" t="s">
        <v>28</v>
      </c>
      <c r="F99" s="458" t="s">
        <v>218</v>
      </c>
      <c r="G99" s="459"/>
      <c r="H99" s="305">
        <v>11</v>
      </c>
      <c r="I99" s="370"/>
      <c r="J99" s="371"/>
      <c r="K99" s="305">
        <v>11</v>
      </c>
      <c r="L99" s="370"/>
      <c r="M99" s="371"/>
      <c r="N99" s="539">
        <f>H99-K99</f>
        <v>0</v>
      </c>
      <c r="O99" s="540"/>
      <c r="P99" s="541"/>
    </row>
    <row r="100" spans="1:16" ht="21.75" customHeight="1">
      <c r="A100" s="160">
        <v>3</v>
      </c>
      <c r="B100" s="142"/>
      <c r="C100" s="423" t="s">
        <v>79</v>
      </c>
      <c r="D100" s="424"/>
      <c r="E100" s="43"/>
      <c r="F100" s="316"/>
      <c r="G100" s="317"/>
      <c r="H100" s="520"/>
      <c r="I100" s="521"/>
      <c r="J100" s="522"/>
      <c r="K100" s="520"/>
      <c r="L100" s="521"/>
      <c r="M100" s="522"/>
      <c r="N100" s="514">
        <f>H100-K100</f>
        <v>0</v>
      </c>
      <c r="O100" s="515"/>
      <c r="P100" s="516"/>
    </row>
    <row r="101" spans="1:16" ht="18.75" customHeight="1">
      <c r="A101" s="34"/>
      <c r="B101" s="34"/>
      <c r="C101" s="297" t="s">
        <v>104</v>
      </c>
      <c r="D101" s="446"/>
      <c r="E101" s="43" t="s">
        <v>31</v>
      </c>
      <c r="F101" s="509" t="s">
        <v>36</v>
      </c>
      <c r="G101" s="510"/>
      <c r="H101" s="542">
        <f>H96/H99</f>
        <v>393.2872727272727</v>
      </c>
      <c r="I101" s="543"/>
      <c r="J101" s="544"/>
      <c r="K101" s="517">
        <f>K96/K99</f>
        <v>375.8966</v>
      </c>
      <c r="L101" s="518"/>
      <c r="M101" s="519"/>
      <c r="N101" s="523">
        <f>H101-K101</f>
        <v>17.390672727272715</v>
      </c>
      <c r="O101" s="524"/>
      <c r="P101" s="525"/>
    </row>
    <row r="102" spans="1:16" ht="22.5" customHeight="1">
      <c r="A102" s="34"/>
      <c r="B102" s="34"/>
      <c r="C102" s="231"/>
      <c r="D102" s="239"/>
      <c r="E102" s="247"/>
      <c r="F102" s="545" t="s">
        <v>247</v>
      </c>
      <c r="G102" s="546"/>
      <c r="H102" s="546"/>
      <c r="I102" s="547"/>
      <c r="J102" s="547"/>
      <c r="K102" s="547"/>
      <c r="L102" s="547"/>
      <c r="M102" s="547"/>
      <c r="N102" s="547"/>
      <c r="O102" s="547"/>
      <c r="P102" s="548"/>
    </row>
    <row r="103" spans="1:16" ht="16.5" customHeight="1">
      <c r="A103" s="160">
        <v>4</v>
      </c>
      <c r="B103" s="142"/>
      <c r="C103" s="332" t="s">
        <v>74</v>
      </c>
      <c r="D103" s="333" t="s">
        <v>34</v>
      </c>
      <c r="E103" s="530">
        <f>E98</f>
        <v>0</v>
      </c>
      <c r="F103" s="531"/>
      <c r="G103" s="531"/>
      <c r="H103" s="531"/>
      <c r="I103" s="531"/>
      <c r="J103" s="531"/>
      <c r="K103" s="531"/>
      <c r="L103" s="531"/>
      <c r="M103" s="531"/>
      <c r="N103" s="531"/>
      <c r="O103" s="531"/>
      <c r="P103" s="532"/>
    </row>
    <row r="104" spans="1:16" ht="31.5" customHeight="1">
      <c r="A104" s="34"/>
      <c r="B104" s="34"/>
      <c r="C104" s="297" t="s">
        <v>105</v>
      </c>
      <c r="D104" s="446"/>
      <c r="E104" s="13" t="s">
        <v>37</v>
      </c>
      <c r="F104" s="509" t="s">
        <v>36</v>
      </c>
      <c r="G104" s="510"/>
      <c r="H104" s="526">
        <v>0.17</v>
      </c>
      <c r="I104" s="527"/>
      <c r="J104" s="528"/>
      <c r="K104" s="529">
        <v>0.17</v>
      </c>
      <c r="L104" s="529"/>
      <c r="M104" s="529"/>
      <c r="N104" s="285"/>
      <c r="O104" s="447"/>
      <c r="P104" s="286"/>
    </row>
    <row r="105" spans="1:16" ht="37.5" customHeight="1" hidden="1">
      <c r="A105" s="149"/>
      <c r="B105" s="161">
        <v>1412180</v>
      </c>
      <c r="C105" s="356" t="s">
        <v>208</v>
      </c>
      <c r="D105" s="358"/>
      <c r="E105" s="149"/>
      <c r="F105" s="356"/>
      <c r="G105" s="358"/>
      <c r="H105" s="356"/>
      <c r="I105" s="357"/>
      <c r="J105" s="358"/>
      <c r="K105" s="356"/>
      <c r="L105" s="357"/>
      <c r="M105" s="358"/>
      <c r="N105" s="356"/>
      <c r="O105" s="357"/>
      <c r="P105" s="358"/>
    </row>
    <row r="106" spans="1:16" ht="20.25" customHeight="1" hidden="1">
      <c r="A106" s="20">
        <v>1</v>
      </c>
      <c r="B106" s="24"/>
      <c r="C106" s="332" t="s">
        <v>65</v>
      </c>
      <c r="D106" s="333"/>
      <c r="E106" s="13"/>
      <c r="F106" s="316"/>
      <c r="G106" s="317"/>
      <c r="H106" s="285"/>
      <c r="I106" s="447"/>
      <c r="J106" s="286"/>
      <c r="K106" s="285"/>
      <c r="L106" s="447"/>
      <c r="M106" s="286"/>
      <c r="N106" s="285"/>
      <c r="O106" s="447"/>
      <c r="P106" s="286"/>
    </row>
    <row r="107" spans="1:16" ht="18.75" customHeight="1" hidden="1">
      <c r="A107" s="20"/>
      <c r="B107" s="24"/>
      <c r="C107" s="444" t="s">
        <v>84</v>
      </c>
      <c r="D107" s="445"/>
      <c r="E107" s="43" t="s">
        <v>31</v>
      </c>
      <c r="F107" s="321" t="s">
        <v>38</v>
      </c>
      <c r="G107" s="429"/>
      <c r="H107" s="511">
        <f>G37</f>
        <v>0</v>
      </c>
      <c r="I107" s="512"/>
      <c r="J107" s="513"/>
      <c r="K107" s="511">
        <f>J37</f>
        <v>0</v>
      </c>
      <c r="L107" s="512"/>
      <c r="M107" s="513"/>
      <c r="N107" s="511">
        <f>H107-K107</f>
        <v>0</v>
      </c>
      <c r="O107" s="512">
        <f>I107-L107</f>
        <v>0</v>
      </c>
      <c r="P107" s="513">
        <f>J107-M107</f>
        <v>0</v>
      </c>
    </row>
    <row r="108" spans="1:16" ht="36" customHeight="1">
      <c r="A108" s="44"/>
      <c r="B108" s="44"/>
      <c r="C108" s="334" t="s">
        <v>87</v>
      </c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44"/>
    </row>
    <row r="109" spans="1:16" ht="12.75">
      <c r="A109" s="44"/>
      <c r="B109" s="44"/>
      <c r="C109" s="83"/>
      <c r="D109" s="44"/>
      <c r="E109" s="44"/>
      <c r="F109" s="44"/>
      <c r="G109" s="44"/>
      <c r="H109" s="154"/>
      <c r="I109" s="44"/>
      <c r="J109" s="44"/>
      <c r="K109" s="44"/>
      <c r="L109" s="44"/>
      <c r="M109" s="44"/>
      <c r="N109" s="44"/>
      <c r="O109" s="44"/>
      <c r="P109" s="44"/>
    </row>
    <row r="110" spans="1:17" ht="21.75" customHeight="1">
      <c r="A110" s="84" t="s">
        <v>100</v>
      </c>
      <c r="B110" s="84"/>
      <c r="C110" s="46"/>
      <c r="D110" s="47"/>
      <c r="E110" s="47"/>
      <c r="F110" s="45"/>
      <c r="G110" s="45"/>
      <c r="H110" s="154"/>
      <c r="I110" s="45"/>
      <c r="J110" s="45"/>
      <c r="K110" s="45"/>
      <c r="L110" s="45"/>
      <c r="M110" s="45"/>
      <c r="N110" s="45"/>
      <c r="O110" s="45"/>
      <c r="P110" s="45"/>
      <c r="Q110" s="14"/>
    </row>
    <row r="111" spans="1:16" ht="29.25" customHeight="1">
      <c r="A111" s="44"/>
      <c r="B111" s="389" t="s">
        <v>39</v>
      </c>
      <c r="C111" s="389" t="s">
        <v>40</v>
      </c>
      <c r="D111" s="389" t="s">
        <v>133</v>
      </c>
      <c r="E111" s="392" t="s">
        <v>41</v>
      </c>
      <c r="F111" s="393"/>
      <c r="G111" s="394"/>
      <c r="H111" s="392" t="s">
        <v>42</v>
      </c>
      <c r="I111" s="393"/>
      <c r="J111" s="394"/>
      <c r="K111" s="392" t="s">
        <v>136</v>
      </c>
      <c r="L111" s="393"/>
      <c r="M111" s="394"/>
      <c r="N111" s="366" t="s">
        <v>137</v>
      </c>
      <c r="O111" s="366"/>
      <c r="P111" s="366"/>
    </row>
    <row r="112" spans="1:16" ht="15" customHeight="1">
      <c r="A112" s="44"/>
      <c r="B112" s="390"/>
      <c r="C112" s="390"/>
      <c r="D112" s="390"/>
      <c r="E112" s="395"/>
      <c r="F112" s="396"/>
      <c r="G112" s="397"/>
      <c r="H112" s="395"/>
      <c r="I112" s="396"/>
      <c r="J112" s="397"/>
      <c r="K112" s="395"/>
      <c r="L112" s="396"/>
      <c r="M112" s="397"/>
      <c r="N112" s="366"/>
      <c r="O112" s="366"/>
      <c r="P112" s="366"/>
    </row>
    <row r="113" spans="1:16" ht="25.5">
      <c r="A113" s="44"/>
      <c r="B113" s="391"/>
      <c r="C113" s="391"/>
      <c r="D113" s="391"/>
      <c r="E113" s="37" t="s">
        <v>16</v>
      </c>
      <c r="F113" s="37" t="s">
        <v>17</v>
      </c>
      <c r="G113" s="37" t="s">
        <v>18</v>
      </c>
      <c r="H113" s="37" t="s">
        <v>16</v>
      </c>
      <c r="I113" s="37" t="s">
        <v>17</v>
      </c>
      <c r="J113" s="37" t="s">
        <v>18</v>
      </c>
      <c r="K113" s="37" t="s">
        <v>16</v>
      </c>
      <c r="L113" s="37" t="s">
        <v>17</v>
      </c>
      <c r="M113" s="37" t="s">
        <v>18</v>
      </c>
      <c r="N113" s="37" t="s">
        <v>16</v>
      </c>
      <c r="O113" s="37" t="s">
        <v>17</v>
      </c>
      <c r="P113" s="37" t="s">
        <v>18</v>
      </c>
    </row>
    <row r="114" spans="1:16" ht="12.75">
      <c r="A114" s="44"/>
      <c r="B114" s="38">
        <v>1</v>
      </c>
      <c r="C114" s="38">
        <v>2</v>
      </c>
      <c r="D114" s="38">
        <v>3</v>
      </c>
      <c r="E114" s="38">
        <v>4</v>
      </c>
      <c r="F114" s="38">
        <v>5</v>
      </c>
      <c r="G114" s="38">
        <v>6</v>
      </c>
      <c r="H114" s="38">
        <v>7</v>
      </c>
      <c r="I114" s="38">
        <v>8</v>
      </c>
      <c r="J114" s="38">
        <v>9</v>
      </c>
      <c r="K114" s="38">
        <v>10</v>
      </c>
      <c r="L114" s="38">
        <v>11</v>
      </c>
      <c r="M114" s="38">
        <v>12</v>
      </c>
      <c r="N114" s="38">
        <v>13</v>
      </c>
      <c r="O114" s="38">
        <v>14</v>
      </c>
      <c r="P114" s="38">
        <v>15</v>
      </c>
    </row>
    <row r="115" spans="1:16" ht="30.75" customHeight="1" hidden="1">
      <c r="A115" s="44"/>
      <c r="B115" s="155"/>
      <c r="C115" s="85"/>
      <c r="D115" s="39" t="s">
        <v>43</v>
      </c>
      <c r="E115" s="38"/>
      <c r="F115" s="38"/>
      <c r="G115" s="29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1:16" ht="35.25" customHeight="1" hidden="1">
      <c r="A116" s="44"/>
      <c r="B116" s="155"/>
      <c r="C116" s="85"/>
      <c r="D116" s="29" t="s">
        <v>44</v>
      </c>
      <c r="E116" s="38"/>
      <c r="F116" s="38" t="s">
        <v>35</v>
      </c>
      <c r="G116" s="29"/>
      <c r="H116" s="38"/>
      <c r="I116" s="38" t="s">
        <v>35</v>
      </c>
      <c r="J116" s="38"/>
      <c r="K116" s="38"/>
      <c r="L116" s="38" t="s">
        <v>35</v>
      </c>
      <c r="M116" s="38"/>
      <c r="N116" s="38"/>
      <c r="O116" s="38"/>
      <c r="P116" s="38"/>
    </row>
    <row r="117" spans="1:16" ht="33" customHeight="1" hidden="1">
      <c r="A117" s="44"/>
      <c r="B117" s="155"/>
      <c r="C117" s="38"/>
      <c r="D117" s="29" t="s">
        <v>45</v>
      </c>
      <c r="E117" s="38" t="s">
        <v>35</v>
      </c>
      <c r="F117" s="38"/>
      <c r="G117" s="29"/>
      <c r="H117" s="38" t="s">
        <v>35</v>
      </c>
      <c r="I117" s="38"/>
      <c r="J117" s="29"/>
      <c r="K117" s="38" t="s">
        <v>35</v>
      </c>
      <c r="L117" s="38"/>
      <c r="M117" s="29"/>
      <c r="N117" s="29"/>
      <c r="O117" s="29"/>
      <c r="P117" s="29"/>
    </row>
    <row r="118" spans="1:16" ht="12.75" hidden="1">
      <c r="A118" s="44"/>
      <c r="B118" s="155"/>
      <c r="C118" s="38"/>
      <c r="D118" s="29" t="s">
        <v>46</v>
      </c>
      <c r="E118" s="38" t="s">
        <v>35</v>
      </c>
      <c r="F118" s="38"/>
      <c r="G118" s="38"/>
      <c r="H118" s="38" t="s">
        <v>35</v>
      </c>
      <c r="I118" s="38"/>
      <c r="J118" s="29"/>
      <c r="K118" s="38" t="s">
        <v>35</v>
      </c>
      <c r="L118" s="38"/>
      <c r="M118" s="29"/>
      <c r="N118" s="29"/>
      <c r="O118" s="29"/>
      <c r="P118" s="29"/>
    </row>
    <row r="119" spans="1:16" ht="12.75" hidden="1">
      <c r="A119" s="44"/>
      <c r="B119" s="155"/>
      <c r="C119" s="38"/>
      <c r="D119" s="29" t="s">
        <v>47</v>
      </c>
      <c r="E119" s="38" t="s">
        <v>35</v>
      </c>
      <c r="F119" s="38"/>
      <c r="G119" s="38"/>
      <c r="H119" s="38" t="s">
        <v>35</v>
      </c>
      <c r="I119" s="38"/>
      <c r="J119" s="29"/>
      <c r="K119" s="38" t="s">
        <v>35</v>
      </c>
      <c r="L119" s="38"/>
      <c r="M119" s="29"/>
      <c r="N119" s="29"/>
      <c r="O119" s="29"/>
      <c r="P119" s="29"/>
    </row>
    <row r="120" spans="1:16" ht="24.75" customHeight="1" hidden="1">
      <c r="A120" s="44"/>
      <c r="B120" s="155"/>
      <c r="C120" s="38"/>
      <c r="D120" s="29" t="s">
        <v>48</v>
      </c>
      <c r="E120" s="38" t="s">
        <v>35</v>
      </c>
      <c r="F120" s="38"/>
      <c r="G120" s="38"/>
      <c r="H120" s="38" t="s">
        <v>35</v>
      </c>
      <c r="I120" s="38"/>
      <c r="J120" s="29"/>
      <c r="K120" s="38" t="s">
        <v>35</v>
      </c>
      <c r="L120" s="38"/>
      <c r="M120" s="29"/>
      <c r="N120" s="29"/>
      <c r="O120" s="29"/>
      <c r="P120" s="29"/>
    </row>
    <row r="121" spans="1:16" ht="25.5" customHeight="1" hidden="1">
      <c r="A121" s="44"/>
      <c r="B121" s="155"/>
      <c r="C121" s="38"/>
      <c r="D121" s="29" t="s">
        <v>49</v>
      </c>
      <c r="E121" s="38" t="s">
        <v>35</v>
      </c>
      <c r="F121" s="38"/>
      <c r="G121" s="38"/>
      <c r="H121" s="38" t="s">
        <v>35</v>
      </c>
      <c r="I121" s="38"/>
      <c r="J121" s="38"/>
      <c r="K121" s="38" t="s">
        <v>35</v>
      </c>
      <c r="L121" s="38"/>
      <c r="M121" s="38"/>
      <c r="N121" s="38"/>
      <c r="O121" s="38"/>
      <c r="P121" s="38"/>
    </row>
    <row r="122" spans="1:16" ht="28.5" customHeight="1" hidden="1">
      <c r="A122" s="44"/>
      <c r="B122" s="155"/>
      <c r="C122" s="38"/>
      <c r="D122" s="29" t="s">
        <v>50</v>
      </c>
      <c r="E122" s="38" t="s">
        <v>35</v>
      </c>
      <c r="F122" s="38" t="s">
        <v>35</v>
      </c>
      <c r="G122" s="38"/>
      <c r="H122" s="38" t="s">
        <v>35</v>
      </c>
      <c r="I122" s="38" t="s">
        <v>35</v>
      </c>
      <c r="J122" s="29"/>
      <c r="K122" s="38" t="s">
        <v>35</v>
      </c>
      <c r="L122" s="38" t="s">
        <v>35</v>
      </c>
      <c r="M122" s="29"/>
      <c r="N122" s="38" t="s">
        <v>35</v>
      </c>
      <c r="O122" s="38" t="s">
        <v>35</v>
      </c>
      <c r="P122" s="29"/>
    </row>
    <row r="123" spans="1:16" ht="12.75" hidden="1">
      <c r="A123" s="44"/>
      <c r="B123" s="155"/>
      <c r="C123" s="38"/>
      <c r="D123" s="29" t="s">
        <v>47</v>
      </c>
      <c r="E123" s="38"/>
      <c r="F123" s="38"/>
      <c r="G123" s="38"/>
      <c r="H123" s="38"/>
      <c r="I123" s="38"/>
      <c r="J123" s="29"/>
      <c r="K123" s="38"/>
      <c r="L123" s="38"/>
      <c r="M123" s="29"/>
      <c r="N123" s="38"/>
      <c r="O123" s="38"/>
      <c r="P123" s="29"/>
    </row>
    <row r="124" spans="1:16" ht="12.75" customHeight="1" hidden="1">
      <c r="A124" s="44"/>
      <c r="B124" s="155"/>
      <c r="C124" s="38"/>
      <c r="D124" s="329" t="s">
        <v>51</v>
      </c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1"/>
    </row>
    <row r="125" spans="1:16" ht="34.5" customHeight="1" hidden="1">
      <c r="A125" s="44"/>
      <c r="B125" s="155"/>
      <c r="C125" s="85"/>
      <c r="D125" s="39" t="s">
        <v>52</v>
      </c>
      <c r="E125" s="38"/>
      <c r="F125" s="38"/>
      <c r="G125" s="29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ht="12.75" hidden="1">
      <c r="A126" s="44"/>
      <c r="B126" s="155"/>
      <c r="C126" s="38"/>
      <c r="D126" s="29" t="s">
        <v>47</v>
      </c>
      <c r="E126" s="38"/>
      <c r="F126" s="38"/>
      <c r="G126" s="38"/>
      <c r="H126" s="38"/>
      <c r="I126" s="38"/>
      <c r="J126" s="29"/>
      <c r="K126" s="38"/>
      <c r="L126" s="38"/>
      <c r="M126" s="29"/>
      <c r="N126" s="29"/>
      <c r="O126" s="29"/>
      <c r="P126" s="29"/>
    </row>
    <row r="127" spans="1:16" ht="19.5" customHeight="1">
      <c r="A127" s="44"/>
      <c r="B127" s="155"/>
      <c r="C127" s="38"/>
      <c r="D127" s="29" t="s">
        <v>53</v>
      </c>
      <c r="E127" s="38"/>
      <c r="F127" s="38"/>
      <c r="G127" s="29"/>
      <c r="H127" s="38"/>
      <c r="I127" s="38"/>
      <c r="J127" s="38"/>
      <c r="K127" s="38"/>
      <c r="L127" s="38"/>
      <c r="M127" s="38"/>
      <c r="N127" s="386"/>
      <c r="O127" s="387"/>
      <c r="P127" s="388"/>
    </row>
    <row r="128" spans="1:16" ht="18.75" customHeight="1">
      <c r="A128" s="44"/>
      <c r="B128" s="44"/>
      <c r="C128" s="334" t="s">
        <v>88</v>
      </c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</row>
    <row r="129" spans="1:16" ht="12.75">
      <c r="A129" s="44"/>
      <c r="B129" s="44"/>
      <c r="C129" s="86"/>
      <c r="D129" s="44"/>
      <c r="E129" s="44"/>
      <c r="F129" s="44"/>
      <c r="G129" s="44"/>
      <c r="H129" s="154"/>
      <c r="I129" s="44"/>
      <c r="J129" s="44"/>
      <c r="K129" s="44"/>
      <c r="L129" s="44"/>
      <c r="M129" s="44"/>
      <c r="N129" s="44"/>
      <c r="O129" s="44"/>
      <c r="P129" s="44"/>
    </row>
    <row r="130" spans="1:16" ht="12.75">
      <c r="A130" s="59"/>
      <c r="B130" s="59"/>
      <c r="C130" s="87"/>
      <c r="D130" s="59"/>
      <c r="E130" s="59"/>
      <c r="F130" s="59"/>
      <c r="G130" s="59"/>
      <c r="H130" s="156"/>
      <c r="I130" s="44"/>
      <c r="J130" s="44"/>
      <c r="K130" s="44"/>
      <c r="L130" s="44"/>
      <c r="M130" s="44"/>
      <c r="N130" s="44"/>
      <c r="O130" s="44"/>
      <c r="P130" s="44"/>
    </row>
    <row r="131" spans="1:16" ht="46.5" customHeight="1">
      <c r="A131" s="87"/>
      <c r="B131" s="87"/>
      <c r="C131" s="336" t="s">
        <v>94</v>
      </c>
      <c r="D131" s="336"/>
      <c r="E131" s="336"/>
      <c r="F131" s="5"/>
      <c r="G131" s="15"/>
      <c r="H131" s="17"/>
      <c r="I131" s="328" t="s">
        <v>219</v>
      </c>
      <c r="J131" s="328"/>
      <c r="K131" s="46"/>
      <c r="L131" s="44"/>
      <c r="M131" s="44"/>
      <c r="N131" s="44"/>
      <c r="O131" s="44"/>
      <c r="P131" s="44"/>
    </row>
    <row r="132" spans="1:16" ht="15.75">
      <c r="A132" s="87"/>
      <c r="B132" s="87"/>
      <c r="C132" s="88"/>
      <c r="D132" s="5"/>
      <c r="E132" s="5"/>
      <c r="F132" s="5"/>
      <c r="G132" s="16" t="s">
        <v>54</v>
      </c>
      <c r="H132" s="17"/>
      <c r="I132" s="335" t="s">
        <v>55</v>
      </c>
      <c r="J132" s="335"/>
      <c r="K132" s="335"/>
      <c r="L132" s="44"/>
      <c r="M132" s="44"/>
      <c r="N132" s="44"/>
      <c r="O132" s="44"/>
      <c r="P132" s="44"/>
    </row>
    <row r="133" spans="1:16" ht="15.75" hidden="1">
      <c r="A133" s="87"/>
      <c r="B133" s="87"/>
      <c r="C133" s="88"/>
      <c r="D133" s="5"/>
      <c r="E133" s="5"/>
      <c r="F133" s="5"/>
      <c r="G133" s="5"/>
      <c r="H133" s="17"/>
      <c r="I133" s="5"/>
      <c r="J133" s="5"/>
      <c r="K133" s="46"/>
      <c r="L133" s="44"/>
      <c r="M133" s="44"/>
      <c r="N133" s="44"/>
      <c r="O133" s="44"/>
      <c r="P133" s="44"/>
    </row>
    <row r="134" spans="1:16" ht="15.75">
      <c r="A134" s="87"/>
      <c r="B134" s="87"/>
      <c r="C134" s="88"/>
      <c r="D134" s="5"/>
      <c r="E134" s="5"/>
      <c r="F134" s="5"/>
      <c r="G134" s="5"/>
      <c r="H134" s="17"/>
      <c r="I134" s="5"/>
      <c r="J134" s="5"/>
      <c r="K134" s="46"/>
      <c r="L134" s="44"/>
      <c r="M134" s="44"/>
      <c r="N134" s="44"/>
      <c r="O134" s="44"/>
      <c r="P134" s="44"/>
    </row>
    <row r="135" spans="1:16" ht="15.75">
      <c r="A135" s="92"/>
      <c r="B135" s="92"/>
      <c r="C135" s="88"/>
      <c r="D135" s="353"/>
      <c r="E135" s="353"/>
      <c r="F135" s="5"/>
      <c r="G135" s="5"/>
      <c r="H135" s="17"/>
      <c r="I135" s="5"/>
      <c r="J135" s="5"/>
      <c r="K135" s="46"/>
      <c r="L135" s="44"/>
      <c r="M135" s="44"/>
      <c r="N135" s="44"/>
      <c r="O135" s="44"/>
      <c r="P135" s="44"/>
    </row>
    <row r="136" spans="1:16" ht="37.5" customHeight="1">
      <c r="A136" s="59"/>
      <c r="B136" s="59"/>
      <c r="C136" s="336" t="s">
        <v>56</v>
      </c>
      <c r="D136" s="336"/>
      <c r="E136" s="336"/>
      <c r="F136" s="89"/>
      <c r="G136" s="17"/>
      <c r="H136" s="17"/>
      <c r="I136" s="328" t="s">
        <v>95</v>
      </c>
      <c r="J136" s="328"/>
      <c r="K136" s="46"/>
      <c r="L136" s="44"/>
      <c r="M136" s="44"/>
      <c r="N136" s="44"/>
      <c r="O136" s="44"/>
      <c r="P136" s="44"/>
    </row>
    <row r="137" spans="1:16" ht="48.75" customHeight="1">
      <c r="A137" s="87"/>
      <c r="B137" s="87"/>
      <c r="C137" s="88"/>
      <c r="D137" s="5"/>
      <c r="E137" s="5"/>
      <c r="F137" s="5"/>
      <c r="G137" s="16" t="s">
        <v>54</v>
      </c>
      <c r="H137" s="17"/>
      <c r="I137" s="335" t="s">
        <v>55</v>
      </c>
      <c r="J137" s="335"/>
      <c r="K137" s="335"/>
      <c r="L137" s="44"/>
      <c r="M137" s="44"/>
      <c r="N137" s="44"/>
      <c r="O137" s="44"/>
      <c r="P137" s="44"/>
    </row>
    <row r="138" spans="1:16" ht="15.75">
      <c r="A138" s="44"/>
      <c r="B138" s="44"/>
      <c r="C138" s="90"/>
      <c r="D138" s="46"/>
      <c r="E138" s="46"/>
      <c r="F138" s="46"/>
      <c r="G138" s="46"/>
      <c r="H138" s="105"/>
      <c r="I138" s="46"/>
      <c r="J138" s="46"/>
      <c r="K138" s="46"/>
      <c r="L138" s="44"/>
      <c r="M138" s="44"/>
      <c r="N138" s="44"/>
      <c r="O138" s="44"/>
      <c r="P138" s="44"/>
    </row>
    <row r="139" spans="1:16" ht="15">
      <c r="A139" s="44"/>
      <c r="B139" s="44"/>
      <c r="C139" s="46"/>
      <c r="D139" s="46"/>
      <c r="E139" s="46"/>
      <c r="F139" s="46"/>
      <c r="G139" s="46"/>
      <c r="H139" s="105"/>
      <c r="I139" s="46"/>
      <c r="J139" s="46"/>
      <c r="K139" s="46"/>
      <c r="L139" s="44"/>
      <c r="M139" s="44"/>
      <c r="N139" s="44"/>
      <c r="O139" s="44"/>
      <c r="P139" s="44"/>
    </row>
    <row r="140" spans="1:16" ht="12.75">
      <c r="A140" s="44"/>
      <c r="B140" s="44"/>
      <c r="C140" s="44"/>
      <c r="D140" s="44"/>
      <c r="E140" s="44"/>
      <c r="F140" s="44"/>
      <c r="G140" s="44"/>
      <c r="H140" s="154"/>
      <c r="I140" s="44"/>
      <c r="J140" s="44"/>
      <c r="K140" s="44"/>
      <c r="L140" s="44"/>
      <c r="M140" s="44"/>
      <c r="N140" s="44"/>
      <c r="O140" s="44"/>
      <c r="P140" s="44"/>
    </row>
    <row r="141" spans="1:16" ht="12.75">
      <c r="A141" s="44"/>
      <c r="B141" s="44"/>
      <c r="C141" s="44"/>
      <c r="D141" s="44"/>
      <c r="E141" s="44"/>
      <c r="F141" s="44"/>
      <c r="G141" s="44"/>
      <c r="H141" s="154"/>
      <c r="I141" s="44"/>
      <c r="J141" s="44"/>
      <c r="K141" s="44"/>
      <c r="L141" s="44"/>
      <c r="M141" s="44"/>
      <c r="N141" s="44"/>
      <c r="O141" s="44"/>
      <c r="P141" s="44"/>
    </row>
    <row r="142" spans="1:16" ht="12.75">
      <c r="A142" s="44"/>
      <c r="B142" s="44"/>
      <c r="C142" s="44"/>
      <c r="D142" s="44"/>
      <c r="E142" s="44"/>
      <c r="F142" s="44"/>
      <c r="G142" s="44"/>
      <c r="H142" s="154"/>
      <c r="I142" s="44"/>
      <c r="J142" s="44"/>
      <c r="K142" s="44"/>
      <c r="L142" s="44"/>
      <c r="M142" s="44"/>
      <c r="N142" s="44"/>
      <c r="O142" s="44"/>
      <c r="P142" s="44"/>
    </row>
    <row r="143" spans="1:16" ht="12.75">
      <c r="A143" s="44"/>
      <c r="B143" s="44"/>
      <c r="C143" s="44"/>
      <c r="D143" s="44"/>
      <c r="E143" s="44"/>
      <c r="F143" s="44"/>
      <c r="G143" s="44"/>
      <c r="H143" s="154"/>
      <c r="I143" s="44"/>
      <c r="J143" s="44"/>
      <c r="K143" s="44"/>
      <c r="L143" s="44"/>
      <c r="M143" s="44"/>
      <c r="N143" s="44"/>
      <c r="O143" s="44"/>
      <c r="P143" s="44"/>
    </row>
    <row r="144" spans="1:16" ht="12.75">
      <c r="A144" s="44"/>
      <c r="B144" s="44"/>
      <c r="C144" s="44"/>
      <c r="D144" s="44"/>
      <c r="E144" s="44"/>
      <c r="F144" s="44"/>
      <c r="G144" s="44"/>
      <c r="H144" s="154"/>
      <c r="I144" s="44"/>
      <c r="J144" s="44"/>
      <c r="K144" s="44"/>
      <c r="L144" s="44"/>
      <c r="M144" s="44"/>
      <c r="N144" s="44"/>
      <c r="O144" s="44"/>
      <c r="P144" s="44"/>
    </row>
    <row r="145" spans="1:16" ht="12.75">
      <c r="A145" s="44"/>
      <c r="B145" s="44"/>
      <c r="C145" s="44"/>
      <c r="D145" s="44"/>
      <c r="E145" s="44"/>
      <c r="F145" s="44"/>
      <c r="G145" s="44"/>
      <c r="H145" s="154"/>
      <c r="I145" s="44"/>
      <c r="J145" s="44"/>
      <c r="K145" s="44"/>
      <c r="L145" s="44"/>
      <c r="M145" s="44"/>
      <c r="N145" s="44"/>
      <c r="O145" s="44"/>
      <c r="P145" s="44"/>
    </row>
    <row r="146" spans="1:16" ht="12.75">
      <c r="A146" s="44"/>
      <c r="B146" s="44"/>
      <c r="C146" s="44"/>
      <c r="D146" s="44"/>
      <c r="E146" s="44"/>
      <c r="F146" s="44"/>
      <c r="G146" s="44"/>
      <c r="H146" s="154"/>
      <c r="I146" s="44"/>
      <c r="J146" s="44"/>
      <c r="K146" s="44"/>
      <c r="L146" s="44"/>
      <c r="M146" s="44"/>
      <c r="N146" s="44"/>
      <c r="O146" s="44"/>
      <c r="P146" s="44"/>
    </row>
    <row r="147" spans="1:16" ht="12.75">
      <c r="A147" s="44"/>
      <c r="B147" s="44"/>
      <c r="C147" s="44"/>
      <c r="D147" s="44"/>
      <c r="E147" s="44"/>
      <c r="F147" s="44"/>
      <c r="G147" s="44"/>
      <c r="H147" s="154"/>
      <c r="I147" s="44"/>
      <c r="J147" s="44"/>
      <c r="K147" s="44"/>
      <c r="L147" s="44"/>
      <c r="M147" s="44"/>
      <c r="N147" s="44"/>
      <c r="O147" s="44"/>
      <c r="P147" s="44"/>
    </row>
    <row r="148" spans="1:16" ht="12.75">
      <c r="A148" s="44"/>
      <c r="B148" s="44"/>
      <c r="C148" s="44"/>
      <c r="D148" s="44"/>
      <c r="E148" s="44"/>
      <c r="F148" s="44"/>
      <c r="G148" s="44"/>
      <c r="H148" s="154"/>
      <c r="I148" s="44"/>
      <c r="J148" s="44"/>
      <c r="K148" s="44"/>
      <c r="L148" s="44"/>
      <c r="M148" s="44"/>
      <c r="N148" s="44"/>
      <c r="O148" s="44"/>
      <c r="P148" s="44"/>
    </row>
    <row r="149" spans="1:16" ht="12.75">
      <c r="A149" s="44"/>
      <c r="B149" s="44"/>
      <c r="C149" s="44"/>
      <c r="D149" s="44"/>
      <c r="E149" s="44"/>
      <c r="F149" s="44"/>
      <c r="G149" s="44"/>
      <c r="H149" s="154"/>
      <c r="I149" s="44"/>
      <c r="J149" s="44"/>
      <c r="K149" s="44"/>
      <c r="L149" s="44"/>
      <c r="M149" s="44"/>
      <c r="N149" s="44"/>
      <c r="O149" s="44"/>
      <c r="P149" s="44"/>
    </row>
    <row r="150" spans="1:16" ht="12.75">
      <c r="A150" s="44"/>
      <c r="B150" s="44"/>
      <c r="C150" s="44"/>
      <c r="D150" s="44"/>
      <c r="E150" s="44"/>
      <c r="F150" s="44"/>
      <c r="G150" s="44"/>
      <c r="H150" s="154"/>
      <c r="I150" s="44"/>
      <c r="J150" s="44"/>
      <c r="K150" s="44"/>
      <c r="L150" s="44"/>
      <c r="M150" s="44"/>
      <c r="N150" s="44"/>
      <c r="O150" s="44"/>
      <c r="P150" s="44"/>
    </row>
    <row r="151" spans="1:16" ht="12.75">
      <c r="A151" s="44"/>
      <c r="B151" s="44"/>
      <c r="C151" s="44"/>
      <c r="D151" s="44"/>
      <c r="E151" s="44"/>
      <c r="F151" s="44"/>
      <c r="G151" s="44"/>
      <c r="H151" s="154"/>
      <c r="I151" s="44"/>
      <c r="J151" s="44"/>
      <c r="K151" s="44"/>
      <c r="L151" s="44"/>
      <c r="M151" s="44"/>
      <c r="N151" s="44"/>
      <c r="O151" s="44"/>
      <c r="P151" s="44"/>
    </row>
    <row r="152" spans="1:16" ht="12.75">
      <c r="A152" s="44"/>
      <c r="B152" s="44"/>
      <c r="C152" s="44"/>
      <c r="D152" s="44"/>
      <c r="E152" s="44"/>
      <c r="F152" s="44"/>
      <c r="G152" s="44"/>
      <c r="H152" s="154"/>
      <c r="I152" s="44"/>
      <c r="J152" s="44"/>
      <c r="K152" s="44"/>
      <c r="L152" s="44"/>
      <c r="M152" s="44"/>
      <c r="N152" s="44"/>
      <c r="O152" s="44"/>
      <c r="P152" s="44"/>
    </row>
    <row r="153" spans="1:16" ht="12.75">
      <c r="A153" s="44"/>
      <c r="B153" s="44"/>
      <c r="C153" s="44"/>
      <c r="D153" s="44"/>
      <c r="E153" s="44"/>
      <c r="F153" s="44"/>
      <c r="G153" s="44"/>
      <c r="H153" s="154"/>
      <c r="I153" s="44"/>
      <c r="J153" s="44"/>
      <c r="K153" s="44"/>
      <c r="L153" s="44"/>
      <c r="M153" s="44"/>
      <c r="N153" s="44"/>
      <c r="O153" s="44"/>
      <c r="P153" s="44"/>
    </row>
    <row r="154" spans="1:16" ht="12.75">
      <c r="A154" s="44"/>
      <c r="B154" s="44"/>
      <c r="C154" s="44"/>
      <c r="D154" s="44"/>
      <c r="E154" s="44"/>
      <c r="F154" s="44"/>
      <c r="G154" s="44"/>
      <c r="H154" s="154"/>
      <c r="I154" s="44"/>
      <c r="J154" s="44"/>
      <c r="K154" s="44"/>
      <c r="L154" s="44"/>
      <c r="M154" s="44"/>
      <c r="N154" s="44"/>
      <c r="O154" s="44"/>
      <c r="P154" s="44"/>
    </row>
    <row r="155" spans="1:16" ht="12.75">
      <c r="A155" s="44"/>
      <c r="B155" s="44"/>
      <c r="C155" s="44"/>
      <c r="D155" s="44"/>
      <c r="E155" s="44"/>
      <c r="F155" s="44"/>
      <c r="G155" s="44"/>
      <c r="H155" s="154"/>
      <c r="I155" s="44"/>
      <c r="J155" s="44"/>
      <c r="K155" s="44"/>
      <c r="L155" s="44"/>
      <c r="M155" s="44"/>
      <c r="N155" s="44"/>
      <c r="O155" s="44"/>
      <c r="P155" s="44"/>
    </row>
  </sheetData>
  <sheetProtection/>
  <mergeCells count="276">
    <mergeCell ref="F54:M54"/>
    <mergeCell ref="F59:M59"/>
    <mergeCell ref="F63:M63"/>
    <mergeCell ref="E67:M67"/>
    <mergeCell ref="K65:M65"/>
    <mergeCell ref="H57:J57"/>
    <mergeCell ref="H60:J60"/>
    <mergeCell ref="F57:G57"/>
    <mergeCell ref="K64:M64"/>
    <mergeCell ref="H73:J73"/>
    <mergeCell ref="C65:D65"/>
    <mergeCell ref="H68:J68"/>
    <mergeCell ref="K72:M72"/>
    <mergeCell ref="K69:M69"/>
    <mergeCell ref="C83:D83"/>
    <mergeCell ref="C57:D57"/>
    <mergeCell ref="C70:D70"/>
    <mergeCell ref="C72:D72"/>
    <mergeCell ref="C74:D74"/>
    <mergeCell ref="C77:D77"/>
    <mergeCell ref="C82:D82"/>
    <mergeCell ref="B111:B113"/>
    <mergeCell ref="N111:P112"/>
    <mergeCell ref="H64:J64"/>
    <mergeCell ref="F78:G78"/>
    <mergeCell ref="N76:P76"/>
    <mergeCell ref="C76:D76"/>
    <mergeCell ref="C73:D73"/>
    <mergeCell ref="H65:J65"/>
    <mergeCell ref="F65:G65"/>
    <mergeCell ref="C68:D68"/>
    <mergeCell ref="F74:G74"/>
    <mergeCell ref="H77:J77"/>
    <mergeCell ref="N54:P54"/>
    <mergeCell ref="C64:D64"/>
    <mergeCell ref="F64:G64"/>
    <mergeCell ref="C63:D63"/>
    <mergeCell ref="H61:J61"/>
    <mergeCell ref="N56:P56"/>
    <mergeCell ref="K56:M56"/>
    <mergeCell ref="C60:D60"/>
    <mergeCell ref="H79:J79"/>
    <mergeCell ref="F79:G79"/>
    <mergeCell ref="E76:M76"/>
    <mergeCell ref="F77:G77"/>
    <mergeCell ref="F82:G82"/>
    <mergeCell ref="C81:D81"/>
    <mergeCell ref="E81:M81"/>
    <mergeCell ref="K68:M68"/>
    <mergeCell ref="F73:G73"/>
    <mergeCell ref="F68:G68"/>
    <mergeCell ref="F75:M75"/>
    <mergeCell ref="H70:J70"/>
    <mergeCell ref="H78:J78"/>
    <mergeCell ref="H74:J74"/>
    <mergeCell ref="A51:A52"/>
    <mergeCell ref="F51:G52"/>
    <mergeCell ref="C51:D52"/>
    <mergeCell ref="K73:M73"/>
    <mergeCell ref="F72:G72"/>
    <mergeCell ref="H72:J72"/>
    <mergeCell ref="K57:M57"/>
    <mergeCell ref="C59:D59"/>
    <mergeCell ref="C61:D61"/>
    <mergeCell ref="F61:G61"/>
    <mergeCell ref="C55:D55"/>
    <mergeCell ref="C56:D56"/>
    <mergeCell ref="K55:M55"/>
    <mergeCell ref="H56:J56"/>
    <mergeCell ref="F56:G56"/>
    <mergeCell ref="F55:G55"/>
    <mergeCell ref="H55:J55"/>
    <mergeCell ref="A31:A32"/>
    <mergeCell ref="E31:G31"/>
    <mergeCell ref="H42:J42"/>
    <mergeCell ref="C31:C32"/>
    <mergeCell ref="D31:D32"/>
    <mergeCell ref="C42:D43"/>
    <mergeCell ref="E42:G42"/>
    <mergeCell ref="A40:O40"/>
    <mergeCell ref="K42:M42"/>
    <mergeCell ref="N42:P42"/>
    <mergeCell ref="B23:D23"/>
    <mergeCell ref="K23:M23"/>
    <mergeCell ref="E23:G23"/>
    <mergeCell ref="N53:P53"/>
    <mergeCell ref="E51:E52"/>
    <mergeCell ref="N43:P43"/>
    <mergeCell ref="N44:P44"/>
    <mergeCell ref="A50:N50"/>
    <mergeCell ref="H51:J52"/>
    <mergeCell ref="K51:M52"/>
    <mergeCell ref="F13:O13"/>
    <mergeCell ref="F16:O16"/>
    <mergeCell ref="F19:G19"/>
    <mergeCell ref="H19:O19"/>
    <mergeCell ref="F18:M18"/>
    <mergeCell ref="C54:D54"/>
    <mergeCell ref="B31:B32"/>
    <mergeCell ref="C45:D45"/>
    <mergeCell ref="C46:D46"/>
    <mergeCell ref="C47:D47"/>
    <mergeCell ref="C53:D53"/>
    <mergeCell ref="C44:D44"/>
    <mergeCell ref="B51:B52"/>
    <mergeCell ref="H23:J23"/>
    <mergeCell ref="N51:P52"/>
    <mergeCell ref="N35:P35"/>
    <mergeCell ref="N36:P36"/>
    <mergeCell ref="N37:P37"/>
    <mergeCell ref="N38:P38"/>
    <mergeCell ref="N31:P31"/>
    <mergeCell ref="N32:P32"/>
    <mergeCell ref="N33:P33"/>
    <mergeCell ref="N34:P34"/>
    <mergeCell ref="K31:M31"/>
    <mergeCell ref="H31:J31"/>
    <mergeCell ref="H53:J53"/>
    <mergeCell ref="F53:G53"/>
    <mergeCell ref="N45:P45"/>
    <mergeCell ref="N46:P46"/>
    <mergeCell ref="N47:P47"/>
    <mergeCell ref="K53:M53"/>
    <mergeCell ref="I131:J131"/>
    <mergeCell ref="H106:J106"/>
    <mergeCell ref="K96:M96"/>
    <mergeCell ref="N99:P99"/>
    <mergeCell ref="H101:J101"/>
    <mergeCell ref="N127:P127"/>
    <mergeCell ref="F97:P97"/>
    <mergeCell ref="F102:P102"/>
    <mergeCell ref="N59:P59"/>
    <mergeCell ref="N57:P57"/>
    <mergeCell ref="N60:P60"/>
    <mergeCell ref="N65:P65"/>
    <mergeCell ref="N64:P64"/>
    <mergeCell ref="C84:D84"/>
    <mergeCell ref="K74:M74"/>
    <mergeCell ref="K90:M90"/>
    <mergeCell ref="F93:G93"/>
    <mergeCell ref="C87:D87"/>
    <mergeCell ref="K85:M85"/>
    <mergeCell ref="C79:D79"/>
    <mergeCell ref="C78:D78"/>
    <mergeCell ref="C92:D92"/>
    <mergeCell ref="C90:D90"/>
    <mergeCell ref="N55:P55"/>
    <mergeCell ref="N61:P61"/>
    <mergeCell ref="N67:P67"/>
    <mergeCell ref="C69:D69"/>
    <mergeCell ref="F69:G69"/>
    <mergeCell ref="C67:D67"/>
    <mergeCell ref="K61:M61"/>
    <mergeCell ref="N69:P69"/>
    <mergeCell ref="N68:P68"/>
    <mergeCell ref="N63:P63"/>
    <mergeCell ref="I137:K137"/>
    <mergeCell ref="I136:J136"/>
    <mergeCell ref="K111:M112"/>
    <mergeCell ref="H107:J107"/>
    <mergeCell ref="K107:M107"/>
    <mergeCell ref="H111:J112"/>
    <mergeCell ref="C108:O108"/>
    <mergeCell ref="C136:E136"/>
    <mergeCell ref="C128:P128"/>
    <mergeCell ref="D135:E135"/>
    <mergeCell ref="F101:G101"/>
    <mergeCell ref="F89:G89"/>
    <mergeCell ref="F94:G94"/>
    <mergeCell ref="F99:G99"/>
    <mergeCell ref="C95:P95"/>
    <mergeCell ref="N93:P93"/>
    <mergeCell ref="E92:M92"/>
    <mergeCell ref="N92:P92"/>
    <mergeCell ref="F90:G90"/>
    <mergeCell ref="E111:G112"/>
    <mergeCell ref="D124:P124"/>
    <mergeCell ref="F88:G88"/>
    <mergeCell ref="C100:D100"/>
    <mergeCell ref="C94:D94"/>
    <mergeCell ref="H94:J94"/>
    <mergeCell ref="N89:P89"/>
    <mergeCell ref="C96:D96"/>
    <mergeCell ref="E103:P103"/>
    <mergeCell ref="K106:M106"/>
    <mergeCell ref="F106:G106"/>
    <mergeCell ref="H104:J104"/>
    <mergeCell ref="K104:M104"/>
    <mergeCell ref="K105:M105"/>
    <mergeCell ref="F105:G105"/>
    <mergeCell ref="H105:J105"/>
    <mergeCell ref="I132:K132"/>
    <mergeCell ref="C131:E131"/>
    <mergeCell ref="N74:P74"/>
    <mergeCell ref="N87:P87"/>
    <mergeCell ref="N88:P88"/>
    <mergeCell ref="K84:M84"/>
    <mergeCell ref="K77:M77"/>
    <mergeCell ref="K78:M78"/>
    <mergeCell ref="K83:M83"/>
    <mergeCell ref="N84:P84"/>
    <mergeCell ref="N73:P73"/>
    <mergeCell ref="N70:P70"/>
    <mergeCell ref="N72:P72"/>
    <mergeCell ref="C103:D103"/>
    <mergeCell ref="K82:M82"/>
    <mergeCell ref="H84:J84"/>
    <mergeCell ref="H83:J83"/>
    <mergeCell ref="H82:J82"/>
    <mergeCell ref="C93:D93"/>
    <mergeCell ref="N101:P101"/>
    <mergeCell ref="N94:P94"/>
    <mergeCell ref="K94:M94"/>
    <mergeCell ref="C104:D104"/>
    <mergeCell ref="N81:P81"/>
    <mergeCell ref="N100:P100"/>
    <mergeCell ref="K101:M101"/>
    <mergeCell ref="K100:M100"/>
    <mergeCell ref="H100:J100"/>
    <mergeCell ref="F100:G100"/>
    <mergeCell ref="E98:M98"/>
    <mergeCell ref="C105:D105"/>
    <mergeCell ref="C101:D101"/>
    <mergeCell ref="N96:P96"/>
    <mergeCell ref="N98:P98"/>
    <mergeCell ref="H99:J99"/>
    <mergeCell ref="K99:M99"/>
    <mergeCell ref="H96:J96"/>
    <mergeCell ref="C99:D99"/>
    <mergeCell ref="F96:G96"/>
    <mergeCell ref="C98:D98"/>
    <mergeCell ref="C111:C113"/>
    <mergeCell ref="N105:P105"/>
    <mergeCell ref="N104:P104"/>
    <mergeCell ref="F104:G104"/>
    <mergeCell ref="C107:D107"/>
    <mergeCell ref="D111:D113"/>
    <mergeCell ref="N107:P107"/>
    <mergeCell ref="N106:P106"/>
    <mergeCell ref="F107:G107"/>
    <mergeCell ref="C106:D106"/>
    <mergeCell ref="C85:D85"/>
    <mergeCell ref="F85:G85"/>
    <mergeCell ref="C88:D88"/>
    <mergeCell ref="C89:D89"/>
    <mergeCell ref="E87:M87"/>
    <mergeCell ref="H88:J88"/>
    <mergeCell ref="K79:M79"/>
    <mergeCell ref="N79:P79"/>
    <mergeCell ref="F80:M80"/>
    <mergeCell ref="H93:J93"/>
    <mergeCell ref="K93:M93"/>
    <mergeCell ref="H85:J85"/>
    <mergeCell ref="H90:J90"/>
    <mergeCell ref="F91:P91"/>
    <mergeCell ref="N90:P90"/>
    <mergeCell ref="F84:G84"/>
    <mergeCell ref="F58:M58"/>
    <mergeCell ref="F62:M62"/>
    <mergeCell ref="F66:M66"/>
    <mergeCell ref="E71:M71"/>
    <mergeCell ref="F70:G70"/>
    <mergeCell ref="H69:J69"/>
    <mergeCell ref="K70:M70"/>
    <mergeCell ref="F60:G60"/>
    <mergeCell ref="K60:M60"/>
    <mergeCell ref="N77:P77"/>
    <mergeCell ref="K88:M88"/>
    <mergeCell ref="H89:J89"/>
    <mergeCell ref="K89:M89"/>
    <mergeCell ref="F86:P86"/>
    <mergeCell ref="N85:P85"/>
    <mergeCell ref="N78:P78"/>
    <mergeCell ref="N83:P83"/>
    <mergeCell ref="N82:P82"/>
    <mergeCell ref="F83:G83"/>
  </mergeCells>
  <printOptions/>
  <pageMargins left="0.3937007874015748" right="0" top="1.141732283464567" bottom="0.35433070866141736" header="0" footer="0"/>
  <pageSetup fitToHeight="2" horizontalDpi="600" verticalDpi="600" orientation="portrait" paperSize="9" scale="44" r:id="rId1"/>
  <rowBreaks count="1" manualBreakCount="1">
    <brk id="5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22"/>
  <sheetViews>
    <sheetView showZeros="0" view="pageBreakPreview" zoomScale="80" zoomScaleNormal="90" zoomScaleSheetLayoutView="80" zoomScalePageLayoutView="0" workbookViewId="0" topLeftCell="C21">
      <selection activeCell="N31" sqref="N31:P31"/>
    </sheetView>
  </sheetViews>
  <sheetFormatPr defaultColWidth="9.00390625" defaultRowHeight="12.75"/>
  <cols>
    <col min="1" max="1" width="6.00390625" style="1" customWidth="1"/>
    <col min="2" max="2" width="16.375" style="1" customWidth="1"/>
    <col min="3" max="3" width="20.125" style="1" customWidth="1"/>
    <col min="4" max="4" width="25.125" style="1" customWidth="1"/>
    <col min="5" max="5" width="13.875" style="1" customWidth="1"/>
    <col min="6" max="6" width="12.875" style="1" customWidth="1"/>
    <col min="7" max="7" width="14.25390625" style="1" customWidth="1"/>
    <col min="8" max="8" width="15.125" style="94" customWidth="1"/>
    <col min="9" max="9" width="14.125" style="1" customWidth="1"/>
    <col min="10" max="10" width="14.875" style="1" customWidth="1"/>
    <col min="11" max="11" width="14.75390625" style="1" customWidth="1"/>
    <col min="12" max="12" width="13.00390625" style="1" customWidth="1"/>
    <col min="13" max="13" width="15.00390625" style="1" customWidth="1"/>
    <col min="14" max="14" width="10.375" style="1" customWidth="1"/>
    <col min="15" max="15" width="12.375" style="1" customWidth="1"/>
    <col min="16" max="16" width="6.75390625" style="1" hidden="1" customWidth="1"/>
  </cols>
  <sheetData>
    <row r="1" spans="3:10" ht="18.75">
      <c r="C1" s="64"/>
      <c r="J1" s="64" t="s">
        <v>131</v>
      </c>
    </row>
    <row r="2" spans="3:10" ht="18.75">
      <c r="C2" s="64"/>
      <c r="J2" s="64" t="s">
        <v>130</v>
      </c>
    </row>
    <row r="3" spans="3:10" ht="18.75">
      <c r="C3" s="64"/>
      <c r="J3" s="64" t="s">
        <v>129</v>
      </c>
    </row>
    <row r="4" spans="3:12" ht="18.75">
      <c r="C4" s="64"/>
      <c r="J4" s="64"/>
      <c r="L4" s="140" t="s">
        <v>262</v>
      </c>
    </row>
    <row r="5" spans="3:10" ht="18.75">
      <c r="C5" s="65"/>
      <c r="J5" s="66"/>
    </row>
    <row r="6" spans="3:10" ht="18.75">
      <c r="C6" s="65"/>
      <c r="J6" s="66"/>
    </row>
    <row r="7" spans="3:12" ht="18.75">
      <c r="C7" s="65"/>
      <c r="L7" s="2"/>
    </row>
    <row r="8" spans="7:12" ht="18.75">
      <c r="G8" s="65" t="s">
        <v>0</v>
      </c>
      <c r="L8" s="2"/>
    </row>
    <row r="9" ht="18.75">
      <c r="G9" s="65" t="s">
        <v>1</v>
      </c>
    </row>
    <row r="10" ht="18.75">
      <c r="G10" s="65" t="s">
        <v>214</v>
      </c>
    </row>
    <row r="11" ht="18.75">
      <c r="C11" s="65" t="s">
        <v>2</v>
      </c>
    </row>
    <row r="12" spans="1:15" ht="19.5">
      <c r="A12" s="67"/>
      <c r="B12" s="144" t="s">
        <v>3</v>
      </c>
      <c r="C12" s="68"/>
      <c r="D12" s="3" t="s">
        <v>124</v>
      </c>
      <c r="E12" s="4" t="s">
        <v>57</v>
      </c>
      <c r="H12" s="95"/>
      <c r="I12" s="4"/>
      <c r="J12" s="4"/>
      <c r="K12" s="4"/>
      <c r="L12" s="4"/>
      <c r="M12" s="4"/>
      <c r="N12" s="69"/>
      <c r="O12" s="69"/>
    </row>
    <row r="13" spans="2:15" ht="18.75">
      <c r="B13" s="145"/>
      <c r="C13" s="70"/>
      <c r="D13" s="71" t="s">
        <v>4</v>
      </c>
      <c r="E13" s="72"/>
      <c r="F13" s="324" t="s">
        <v>5</v>
      </c>
      <c r="G13" s="324"/>
      <c r="H13" s="324"/>
      <c r="I13" s="324"/>
      <c r="J13" s="324"/>
      <c r="K13" s="324"/>
      <c r="L13" s="324"/>
      <c r="M13" s="324"/>
      <c r="N13" s="325"/>
      <c r="O13" s="325"/>
    </row>
    <row r="14" spans="2:15" ht="15.75">
      <c r="B14" s="145"/>
      <c r="D14" s="5"/>
      <c r="E14" s="5"/>
      <c r="F14" s="5"/>
      <c r="G14" s="5"/>
      <c r="H14" s="17"/>
      <c r="I14" s="5"/>
      <c r="J14" s="5"/>
      <c r="K14" s="5"/>
      <c r="L14" s="5"/>
      <c r="M14" s="5"/>
      <c r="N14" s="56"/>
      <c r="O14" s="56"/>
    </row>
    <row r="15" spans="1:15" ht="19.5">
      <c r="A15" s="67"/>
      <c r="B15" s="144" t="s">
        <v>6</v>
      </c>
      <c r="C15" s="68"/>
      <c r="D15" s="3" t="s">
        <v>125</v>
      </c>
      <c r="E15" s="4" t="s">
        <v>57</v>
      </c>
      <c r="H15" s="95"/>
      <c r="I15" s="4"/>
      <c r="J15" s="4"/>
      <c r="K15" s="4"/>
      <c r="L15" s="4"/>
      <c r="M15" s="4"/>
      <c r="N15" s="69"/>
      <c r="O15" s="69"/>
    </row>
    <row r="16" spans="2:15" ht="18.75">
      <c r="B16" s="145"/>
      <c r="C16" s="70"/>
      <c r="D16" s="71" t="s">
        <v>4</v>
      </c>
      <c r="E16" s="71"/>
      <c r="F16" s="325" t="s">
        <v>7</v>
      </c>
      <c r="G16" s="325"/>
      <c r="H16" s="325"/>
      <c r="I16" s="325"/>
      <c r="J16" s="325"/>
      <c r="K16" s="325"/>
      <c r="L16" s="325"/>
      <c r="M16" s="325"/>
      <c r="N16" s="325"/>
      <c r="O16" s="325"/>
    </row>
    <row r="17" spans="2:15" ht="15.75">
      <c r="B17" s="145"/>
      <c r="D17" s="5"/>
      <c r="E17" s="5"/>
      <c r="F17" s="5"/>
      <c r="G17" s="5"/>
      <c r="H17" s="17"/>
      <c r="I17" s="5"/>
      <c r="J17" s="5"/>
      <c r="K17" s="5"/>
      <c r="L17" s="5"/>
      <c r="M17" s="5"/>
      <c r="N17" s="5"/>
      <c r="O17" s="5"/>
    </row>
    <row r="18" spans="1:15" ht="18.75" customHeight="1">
      <c r="A18" s="67"/>
      <c r="B18" s="144" t="s">
        <v>8</v>
      </c>
      <c r="C18" s="68"/>
      <c r="D18" s="6" t="s">
        <v>177</v>
      </c>
      <c r="E18" s="7" t="s">
        <v>141</v>
      </c>
      <c r="F18" s="460" t="s">
        <v>178</v>
      </c>
      <c r="G18" s="461"/>
      <c r="H18" s="461"/>
      <c r="I18" s="461"/>
      <c r="J18" s="461"/>
      <c r="K18" s="461"/>
      <c r="L18" s="461"/>
      <c r="M18" s="461"/>
      <c r="N18" s="73"/>
      <c r="O18" s="73"/>
    </row>
    <row r="19" spans="2:15" ht="18.75">
      <c r="B19" s="145"/>
      <c r="C19" s="70"/>
      <c r="D19" s="71" t="s">
        <v>4</v>
      </c>
      <c r="E19" s="72"/>
      <c r="F19" s="306" t="s">
        <v>127</v>
      </c>
      <c r="G19" s="306"/>
      <c r="H19" s="306" t="s">
        <v>9</v>
      </c>
      <c r="I19" s="306"/>
      <c r="J19" s="306"/>
      <c r="K19" s="306"/>
      <c r="L19" s="306"/>
      <c r="M19" s="306"/>
      <c r="N19" s="307"/>
      <c r="O19" s="307"/>
    </row>
    <row r="20" ht="12.75">
      <c r="B20" s="145"/>
    </row>
    <row r="21" spans="1:16" s="8" customFormat="1" ht="48" customHeight="1">
      <c r="A21" s="67"/>
      <c r="B21" s="144" t="s">
        <v>10</v>
      </c>
      <c r="C21" s="74" t="s">
        <v>11</v>
      </c>
      <c r="D21" s="9"/>
      <c r="E21" s="9"/>
      <c r="F21" s="9"/>
      <c r="G21" s="9"/>
      <c r="H21" s="96"/>
      <c r="I21" s="9"/>
      <c r="J21" s="9"/>
      <c r="K21" s="9"/>
      <c r="L21" s="9"/>
      <c r="M21" s="9"/>
      <c r="N21" s="9"/>
      <c r="O21" s="9"/>
      <c r="P21" s="9"/>
    </row>
    <row r="22" spans="3:13" ht="15.75">
      <c r="C22" s="58"/>
      <c r="D22" s="75"/>
      <c r="J22" s="10" t="s">
        <v>12</v>
      </c>
      <c r="M22" s="10"/>
    </row>
    <row r="23" spans="2:14" ht="30" customHeight="1">
      <c r="B23" s="356" t="s">
        <v>13</v>
      </c>
      <c r="C23" s="357"/>
      <c r="D23" s="358"/>
      <c r="E23" s="356" t="s">
        <v>14</v>
      </c>
      <c r="F23" s="357"/>
      <c r="G23" s="358"/>
      <c r="H23" s="315" t="s">
        <v>15</v>
      </c>
      <c r="I23" s="315"/>
      <c r="J23" s="315"/>
      <c r="K23" s="311"/>
      <c r="L23" s="311"/>
      <c r="M23" s="311"/>
      <c r="N23" s="76"/>
    </row>
    <row r="24" spans="2:14" ht="30">
      <c r="B24" s="11" t="s">
        <v>16</v>
      </c>
      <c r="C24" s="11" t="s">
        <v>17</v>
      </c>
      <c r="D24" s="12" t="s">
        <v>18</v>
      </c>
      <c r="E24" s="11" t="s">
        <v>16</v>
      </c>
      <c r="F24" s="11" t="s">
        <v>17</v>
      </c>
      <c r="G24" s="12" t="s">
        <v>18</v>
      </c>
      <c r="H24" s="11" t="s">
        <v>16</v>
      </c>
      <c r="I24" s="11" t="s">
        <v>17</v>
      </c>
      <c r="J24" s="12" t="s">
        <v>18</v>
      </c>
      <c r="K24" s="131"/>
      <c r="L24" s="131"/>
      <c r="M24" s="147"/>
      <c r="N24" s="76"/>
    </row>
    <row r="25" spans="2:14" ht="15.75">
      <c r="B25" s="11">
        <v>1</v>
      </c>
      <c r="C25" s="11">
        <v>2</v>
      </c>
      <c r="D25" s="12">
        <v>3</v>
      </c>
      <c r="E25" s="77">
        <v>4</v>
      </c>
      <c r="F25" s="77">
        <v>5</v>
      </c>
      <c r="G25" s="78">
        <v>6</v>
      </c>
      <c r="H25" s="11">
        <v>7</v>
      </c>
      <c r="I25" s="11">
        <v>8</v>
      </c>
      <c r="J25" s="12">
        <v>9</v>
      </c>
      <c r="K25" s="131"/>
      <c r="L25" s="131"/>
      <c r="M25" s="147"/>
      <c r="N25" s="76"/>
    </row>
    <row r="26" spans="2:14" ht="15">
      <c r="B26" s="55">
        <f>E37</f>
        <v>10440.366</v>
      </c>
      <c r="C26" s="55">
        <f>F37</f>
        <v>0</v>
      </c>
      <c r="D26" s="55">
        <f>B26+C26</f>
        <v>10440.366</v>
      </c>
      <c r="E26" s="55">
        <f>H37</f>
        <v>10440.27598</v>
      </c>
      <c r="F26" s="55">
        <f>I37</f>
        <v>277.20745</v>
      </c>
      <c r="G26" s="55">
        <f>E26+F26</f>
        <v>10717.48343</v>
      </c>
      <c r="H26" s="55">
        <f>K37</f>
        <v>-0.09001999999964028</v>
      </c>
      <c r="I26" s="55">
        <f>L37</f>
        <v>277.20745</v>
      </c>
      <c r="J26" s="55">
        <f>M37</f>
        <v>277.11743000000024</v>
      </c>
      <c r="K26" s="148"/>
      <c r="L26" s="148"/>
      <c r="M26" s="148"/>
      <c r="N26" s="75"/>
    </row>
    <row r="27" spans="3:14" ht="15.75" customHeight="1">
      <c r="C27" s="70" t="s">
        <v>19</v>
      </c>
      <c r="K27" s="49"/>
      <c r="L27" s="49"/>
      <c r="M27" s="49"/>
      <c r="N27" s="49"/>
    </row>
    <row r="28" spans="3:12" ht="18.75">
      <c r="C28" s="70"/>
      <c r="L28" s="50"/>
    </row>
    <row r="29" spans="1:16" s="8" customFormat="1" ht="57" customHeight="1">
      <c r="A29" s="79"/>
      <c r="B29" s="174" t="s">
        <v>132</v>
      </c>
      <c r="C29" s="174"/>
      <c r="D29" s="174"/>
      <c r="E29" s="174"/>
      <c r="F29" s="174"/>
      <c r="G29" s="174"/>
      <c r="H29" s="96"/>
      <c r="I29" s="9"/>
      <c r="J29" s="9"/>
      <c r="K29" s="9"/>
      <c r="L29" s="9"/>
      <c r="M29" s="9"/>
      <c r="N29" s="9"/>
      <c r="O29" s="9"/>
      <c r="P29" s="9"/>
    </row>
    <row r="30" ht="15.75">
      <c r="M30" s="10" t="s">
        <v>12</v>
      </c>
    </row>
    <row r="31" spans="1:16" ht="32.25" customHeight="1">
      <c r="A31" s="295" t="s">
        <v>20</v>
      </c>
      <c r="B31" s="293" t="s">
        <v>133</v>
      </c>
      <c r="C31" s="314" t="s">
        <v>134</v>
      </c>
      <c r="D31" s="314" t="s">
        <v>107</v>
      </c>
      <c r="E31" s="308" t="s">
        <v>21</v>
      </c>
      <c r="F31" s="309"/>
      <c r="G31" s="310"/>
      <c r="H31" s="308" t="s">
        <v>22</v>
      </c>
      <c r="I31" s="309"/>
      <c r="J31" s="310"/>
      <c r="K31" s="308" t="s">
        <v>15</v>
      </c>
      <c r="L31" s="309"/>
      <c r="M31" s="310"/>
      <c r="N31" s="376" t="s">
        <v>263</v>
      </c>
      <c r="O31" s="377"/>
      <c r="P31" s="378"/>
    </row>
    <row r="32" spans="1:16" ht="43.5" customHeight="1">
      <c r="A32" s="296"/>
      <c r="B32" s="294"/>
      <c r="C32" s="314"/>
      <c r="D32" s="314"/>
      <c r="E32" s="11" t="s">
        <v>16</v>
      </c>
      <c r="F32" s="11" t="s">
        <v>17</v>
      </c>
      <c r="G32" s="11" t="s">
        <v>18</v>
      </c>
      <c r="H32" s="11" t="s">
        <v>16</v>
      </c>
      <c r="I32" s="11" t="s">
        <v>17</v>
      </c>
      <c r="J32" s="11" t="s">
        <v>18</v>
      </c>
      <c r="K32" s="11" t="s">
        <v>16</v>
      </c>
      <c r="L32" s="11" t="s">
        <v>17</v>
      </c>
      <c r="M32" s="11" t="s">
        <v>18</v>
      </c>
      <c r="N32" s="379"/>
      <c r="O32" s="379"/>
      <c r="P32" s="379"/>
    </row>
    <row r="33" spans="1:16" ht="111.75" customHeight="1">
      <c r="A33" s="80">
        <v>1</v>
      </c>
      <c r="B33" s="117">
        <v>1412140</v>
      </c>
      <c r="C33" s="146" t="s">
        <v>141</v>
      </c>
      <c r="D33" s="110" t="s">
        <v>142</v>
      </c>
      <c r="E33" s="191">
        <v>10420.866</v>
      </c>
      <c r="F33" s="192"/>
      <c r="G33" s="192">
        <f>E33+F33</f>
        <v>10420.866</v>
      </c>
      <c r="H33" s="192">
        <v>10420.77598</v>
      </c>
      <c r="I33" s="52">
        <f>0.024+277.18345</f>
        <v>277.20745</v>
      </c>
      <c r="J33" s="52">
        <f>H33+I33</f>
        <v>10697.98343</v>
      </c>
      <c r="K33" s="52">
        <f>H33-E33</f>
        <v>-0.09001999999964028</v>
      </c>
      <c r="L33" s="52">
        <f aca="true" t="shared" si="0" ref="L33:M35">I33-F33</f>
        <v>277.20745</v>
      </c>
      <c r="M33" s="52">
        <f t="shared" si="0"/>
        <v>277.11743000000024</v>
      </c>
      <c r="N33" s="550" t="s">
        <v>272</v>
      </c>
      <c r="O33" s="550"/>
      <c r="P33" s="550"/>
    </row>
    <row r="34" spans="1:16" ht="45.75" customHeight="1">
      <c r="A34" s="80">
        <v>2</v>
      </c>
      <c r="B34" s="117">
        <v>1412140</v>
      </c>
      <c r="C34" s="146" t="s">
        <v>141</v>
      </c>
      <c r="D34" s="37" t="s">
        <v>97</v>
      </c>
      <c r="E34" s="191">
        <v>19.5</v>
      </c>
      <c r="F34" s="192"/>
      <c r="G34" s="192">
        <f>E34+F34</f>
        <v>19.5</v>
      </c>
      <c r="H34" s="192">
        <v>19.5</v>
      </c>
      <c r="I34" s="52"/>
      <c r="J34" s="52">
        <f>H34+I34</f>
        <v>19.5</v>
      </c>
      <c r="K34" s="52">
        <f>H34-E34</f>
        <v>0</v>
      </c>
      <c r="L34" s="52">
        <f t="shared" si="0"/>
        <v>0</v>
      </c>
      <c r="M34" s="52">
        <f t="shared" si="0"/>
        <v>0</v>
      </c>
      <c r="N34" s="379"/>
      <c r="O34" s="379"/>
      <c r="P34" s="379"/>
    </row>
    <row r="35" spans="1:16" ht="45.75" customHeight="1">
      <c r="A35" s="80">
        <v>3</v>
      </c>
      <c r="B35" s="117">
        <v>1412120</v>
      </c>
      <c r="C35" s="146" t="s">
        <v>140</v>
      </c>
      <c r="D35" s="37" t="s">
        <v>98</v>
      </c>
      <c r="E35" s="191"/>
      <c r="F35" s="192"/>
      <c r="G35" s="192">
        <f>E35+F35</f>
        <v>0</v>
      </c>
      <c r="H35" s="192"/>
      <c r="I35" s="52">
        <f>F35</f>
        <v>0</v>
      </c>
      <c r="J35" s="52">
        <f>H35+I35</f>
        <v>0</v>
      </c>
      <c r="K35" s="52">
        <f>H35-E35</f>
        <v>0</v>
      </c>
      <c r="L35" s="52">
        <f t="shared" si="0"/>
        <v>0</v>
      </c>
      <c r="M35" s="52">
        <f t="shared" si="0"/>
        <v>0</v>
      </c>
      <c r="N35" s="379"/>
      <c r="O35" s="379"/>
      <c r="P35" s="379"/>
    </row>
    <row r="36" spans="1:16" ht="45" customHeight="1" hidden="1">
      <c r="A36" s="81">
        <v>4</v>
      </c>
      <c r="B36" s="117">
        <v>1412140</v>
      </c>
      <c r="C36" s="146" t="s">
        <v>141</v>
      </c>
      <c r="D36" s="13" t="s">
        <v>116</v>
      </c>
      <c r="E36" s="192"/>
      <c r="F36" s="192"/>
      <c r="G36" s="192">
        <f>E36+F36</f>
        <v>0</v>
      </c>
      <c r="H36" s="193"/>
      <c r="I36" s="53">
        <v>0</v>
      </c>
      <c r="J36" s="51">
        <f>H36+I36</f>
        <v>0</v>
      </c>
      <c r="K36" s="52">
        <f>H36-E36</f>
        <v>0</v>
      </c>
      <c r="L36" s="52">
        <f>F36-I36</f>
        <v>0</v>
      </c>
      <c r="M36" s="52">
        <f>G36-J36</f>
        <v>0</v>
      </c>
      <c r="N36" s="379"/>
      <c r="O36" s="379"/>
      <c r="P36" s="379"/>
    </row>
    <row r="37" spans="1:16" ht="17.25" customHeight="1">
      <c r="A37" s="81"/>
      <c r="B37" s="81"/>
      <c r="C37" s="93"/>
      <c r="D37" s="93" t="s">
        <v>111</v>
      </c>
      <c r="E37" s="184">
        <f aca="true" t="shared" si="1" ref="E37:J37">SUM(E33:E36)</f>
        <v>10440.366</v>
      </c>
      <c r="F37" s="184">
        <f t="shared" si="1"/>
        <v>0</v>
      </c>
      <c r="G37" s="184">
        <f t="shared" si="1"/>
        <v>10440.366</v>
      </c>
      <c r="H37" s="184">
        <f t="shared" si="1"/>
        <v>10440.27598</v>
      </c>
      <c r="I37" s="54">
        <f t="shared" si="1"/>
        <v>277.20745</v>
      </c>
      <c r="J37" s="54">
        <f t="shared" si="1"/>
        <v>10717.48343</v>
      </c>
      <c r="K37" s="54">
        <f>H37-E37</f>
        <v>-0.09001999999964028</v>
      </c>
      <c r="L37" s="54">
        <f>I37-F37</f>
        <v>277.20745</v>
      </c>
      <c r="M37" s="54">
        <f>J37-G37</f>
        <v>277.11743000000024</v>
      </c>
      <c r="N37" s="379"/>
      <c r="O37" s="379"/>
      <c r="P37" s="379"/>
    </row>
    <row r="38" spans="3:16" ht="18.75">
      <c r="C38" s="70"/>
      <c r="D38" s="49"/>
      <c r="E38" s="49"/>
      <c r="F38" s="49"/>
      <c r="G38" s="49"/>
      <c r="H38" s="153"/>
      <c r="I38" s="48"/>
      <c r="J38" s="49"/>
      <c r="K38" s="49"/>
      <c r="L38" s="49"/>
      <c r="M38" s="49"/>
      <c r="N38" s="346"/>
      <c r="O38" s="347"/>
      <c r="P38" s="352"/>
    </row>
    <row r="39" spans="1:16" s="8" customFormat="1" ht="70.5" customHeight="1">
      <c r="A39" s="323" t="s">
        <v>106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9"/>
    </row>
    <row r="40" ht="15.75">
      <c r="M40" s="10" t="s">
        <v>12</v>
      </c>
    </row>
    <row r="41" spans="3:16" ht="34.5" customHeight="1">
      <c r="C41" s="301" t="s">
        <v>135</v>
      </c>
      <c r="D41" s="302"/>
      <c r="E41" s="308" t="s">
        <v>21</v>
      </c>
      <c r="F41" s="309"/>
      <c r="G41" s="310"/>
      <c r="H41" s="308" t="s">
        <v>22</v>
      </c>
      <c r="I41" s="309"/>
      <c r="J41" s="310"/>
      <c r="K41" s="308" t="s">
        <v>15</v>
      </c>
      <c r="L41" s="309"/>
      <c r="M41" s="310"/>
      <c r="N41" s="376" t="s">
        <v>263</v>
      </c>
      <c r="O41" s="377"/>
      <c r="P41" s="378"/>
    </row>
    <row r="42" spans="3:16" ht="47.25" customHeight="1">
      <c r="C42" s="303"/>
      <c r="D42" s="304"/>
      <c r="E42" s="11" t="s">
        <v>16</v>
      </c>
      <c r="F42" s="11" t="s">
        <v>17</v>
      </c>
      <c r="G42" s="11" t="s">
        <v>18</v>
      </c>
      <c r="H42" s="11" t="s">
        <v>16</v>
      </c>
      <c r="I42" s="11" t="s">
        <v>17</v>
      </c>
      <c r="J42" s="11" t="s">
        <v>18</v>
      </c>
      <c r="K42" s="11" t="s">
        <v>16</v>
      </c>
      <c r="L42" s="11" t="s">
        <v>17</v>
      </c>
      <c r="M42" s="11" t="s">
        <v>18</v>
      </c>
      <c r="N42" s="379"/>
      <c r="O42" s="379"/>
      <c r="P42" s="379"/>
    </row>
    <row r="43" spans="3:16" ht="20.25" customHeight="1">
      <c r="C43" s="312">
        <v>1</v>
      </c>
      <c r="D43" s="313"/>
      <c r="E43" s="110">
        <v>2</v>
      </c>
      <c r="F43" s="110">
        <v>3</v>
      </c>
      <c r="G43" s="110">
        <v>4</v>
      </c>
      <c r="H43" s="110">
        <v>5</v>
      </c>
      <c r="I43" s="110">
        <v>6</v>
      </c>
      <c r="J43" s="110">
        <v>7</v>
      </c>
      <c r="K43" s="110">
        <v>8</v>
      </c>
      <c r="L43" s="110">
        <v>9</v>
      </c>
      <c r="M43" s="110">
        <v>10</v>
      </c>
      <c r="N43" s="379"/>
      <c r="O43" s="379"/>
      <c r="P43" s="379"/>
    </row>
    <row r="44" spans="3:16" ht="42" customHeight="1">
      <c r="C44" s="297" t="s">
        <v>110</v>
      </c>
      <c r="D44" s="298"/>
      <c r="E44" s="163">
        <v>408</v>
      </c>
      <c r="F44" s="163"/>
      <c r="G44" s="164">
        <f>E44+F44</f>
        <v>408</v>
      </c>
      <c r="H44" s="106">
        <v>408</v>
      </c>
      <c r="I44" s="197"/>
      <c r="J44" s="107" t="s">
        <v>224</v>
      </c>
      <c r="K44" s="106">
        <f aca="true" t="shared" si="2" ref="K44:M45">H44-E44</f>
        <v>0</v>
      </c>
      <c r="L44" s="197">
        <f t="shared" si="2"/>
        <v>0</v>
      </c>
      <c r="M44" s="197">
        <f t="shared" si="2"/>
        <v>0</v>
      </c>
      <c r="N44" s="379"/>
      <c r="O44" s="379"/>
      <c r="P44" s="379"/>
    </row>
    <row r="45" spans="3:16" ht="27" customHeight="1">
      <c r="C45" s="299" t="s">
        <v>111</v>
      </c>
      <c r="D45" s="300"/>
      <c r="E45" s="165">
        <f>E44</f>
        <v>408</v>
      </c>
      <c r="F45" s="165">
        <f>F44</f>
        <v>0</v>
      </c>
      <c r="G45" s="164">
        <f>E45+F45</f>
        <v>408</v>
      </c>
      <c r="H45" s="106">
        <v>408</v>
      </c>
      <c r="I45" s="197"/>
      <c r="J45" s="107" t="s">
        <v>224</v>
      </c>
      <c r="K45" s="106">
        <f t="shared" si="2"/>
        <v>0</v>
      </c>
      <c r="L45" s="197">
        <f t="shared" si="2"/>
        <v>0</v>
      </c>
      <c r="M45" s="197">
        <f t="shared" si="2"/>
        <v>0</v>
      </c>
      <c r="N45" s="379"/>
      <c r="O45" s="379"/>
      <c r="P45" s="379"/>
    </row>
    <row r="46" spans="3:13" ht="15.75">
      <c r="C46" s="63"/>
      <c r="D46" s="57"/>
      <c r="E46" s="82"/>
      <c r="F46" s="82"/>
      <c r="G46" s="82"/>
      <c r="H46" s="99"/>
      <c r="I46" s="82"/>
      <c r="J46" s="82"/>
      <c r="K46" s="82"/>
      <c r="L46" s="82"/>
      <c r="M46" s="82"/>
    </row>
    <row r="47" ht="18.75">
      <c r="C47" s="70"/>
    </row>
    <row r="48" spans="1:16" s="8" customFormat="1" ht="54" customHeight="1">
      <c r="A48" s="350" t="s">
        <v>23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1"/>
      <c r="L48" s="351"/>
      <c r="M48" s="351"/>
      <c r="N48" s="350"/>
      <c r="O48" s="9"/>
      <c r="P48" s="9"/>
    </row>
    <row r="49" spans="1:16" ht="33" customHeight="1">
      <c r="A49" s="314" t="s">
        <v>20</v>
      </c>
      <c r="B49" s="293" t="s">
        <v>133</v>
      </c>
      <c r="C49" s="314" t="s">
        <v>24</v>
      </c>
      <c r="D49" s="292"/>
      <c r="E49" s="314" t="s">
        <v>25</v>
      </c>
      <c r="F49" s="380" t="s">
        <v>26</v>
      </c>
      <c r="G49" s="289"/>
      <c r="H49" s="380" t="s">
        <v>21</v>
      </c>
      <c r="I49" s="381"/>
      <c r="J49" s="382"/>
      <c r="K49" s="380" t="s">
        <v>22</v>
      </c>
      <c r="L49" s="363"/>
      <c r="M49" s="364"/>
      <c r="N49" s="380" t="s">
        <v>15</v>
      </c>
      <c r="O49" s="381"/>
      <c r="P49" s="382"/>
    </row>
    <row r="50" spans="1:16" ht="30" customHeight="1">
      <c r="A50" s="288"/>
      <c r="B50" s="294"/>
      <c r="C50" s="292"/>
      <c r="D50" s="292"/>
      <c r="E50" s="288"/>
      <c r="F50" s="290"/>
      <c r="G50" s="291"/>
      <c r="H50" s="383"/>
      <c r="I50" s="384"/>
      <c r="J50" s="385"/>
      <c r="K50" s="365"/>
      <c r="L50" s="360"/>
      <c r="M50" s="361"/>
      <c r="N50" s="383"/>
      <c r="O50" s="384"/>
      <c r="P50" s="385"/>
    </row>
    <row r="51" spans="1:16" ht="54" customHeight="1">
      <c r="A51" s="149"/>
      <c r="B51" s="161">
        <v>1412140</v>
      </c>
      <c r="C51" s="356" t="s">
        <v>142</v>
      </c>
      <c r="D51" s="358"/>
      <c r="E51" s="149"/>
      <c r="F51" s="356"/>
      <c r="G51" s="358"/>
      <c r="H51" s="356"/>
      <c r="I51" s="357"/>
      <c r="J51" s="358"/>
      <c r="K51" s="356"/>
      <c r="L51" s="357"/>
      <c r="M51" s="358"/>
      <c r="N51" s="356"/>
      <c r="O51" s="357"/>
      <c r="P51" s="358"/>
    </row>
    <row r="52" spans="1:16" ht="15.75" customHeight="1">
      <c r="A52" s="20">
        <v>1</v>
      </c>
      <c r="B52" s="20"/>
      <c r="C52" s="332" t="s">
        <v>65</v>
      </c>
      <c r="D52" s="333"/>
      <c r="E52" s="13"/>
      <c r="F52" s="316"/>
      <c r="G52" s="317"/>
      <c r="H52" s="386"/>
      <c r="I52" s="387"/>
      <c r="J52" s="388"/>
      <c r="K52" s="386"/>
      <c r="L52" s="387"/>
      <c r="M52" s="388"/>
      <c r="N52" s="386"/>
      <c r="O52" s="387"/>
      <c r="P52" s="388"/>
    </row>
    <row r="53" spans="1:16" ht="21" customHeight="1">
      <c r="A53" s="20"/>
      <c r="B53" s="20"/>
      <c r="C53" s="421" t="s">
        <v>62</v>
      </c>
      <c r="D53" s="422" t="s">
        <v>27</v>
      </c>
      <c r="E53" s="25" t="s">
        <v>28</v>
      </c>
      <c r="F53" s="421" t="s">
        <v>112</v>
      </c>
      <c r="G53" s="422"/>
      <c r="H53" s="277">
        <v>1</v>
      </c>
      <c r="I53" s="278"/>
      <c r="J53" s="269"/>
      <c r="K53" s="305">
        <v>1</v>
      </c>
      <c r="L53" s="370"/>
      <c r="M53" s="371"/>
      <c r="N53" s="369">
        <f aca="true" t="shared" si="3" ref="N53:N61">H53-K53</f>
        <v>0</v>
      </c>
      <c r="O53" s="370"/>
      <c r="P53" s="371"/>
    </row>
    <row r="54" spans="1:16" ht="26.25" customHeight="1">
      <c r="A54" s="20"/>
      <c r="B54" s="20"/>
      <c r="C54" s="421" t="s">
        <v>63</v>
      </c>
      <c r="D54" s="422" t="s">
        <v>29</v>
      </c>
      <c r="E54" s="25" t="s">
        <v>91</v>
      </c>
      <c r="F54" s="421" t="s">
        <v>112</v>
      </c>
      <c r="G54" s="422"/>
      <c r="H54" s="462">
        <v>183.5</v>
      </c>
      <c r="I54" s="463"/>
      <c r="J54" s="464"/>
      <c r="K54" s="465">
        <v>183.5</v>
      </c>
      <c r="L54" s="466"/>
      <c r="M54" s="467"/>
      <c r="N54" s="369">
        <f t="shared" si="3"/>
        <v>0</v>
      </c>
      <c r="O54" s="370"/>
      <c r="P54" s="371"/>
    </row>
    <row r="55" spans="1:16" ht="25.5" customHeight="1">
      <c r="A55" s="20"/>
      <c r="B55" s="24"/>
      <c r="C55" s="262"/>
      <c r="D55" s="273"/>
      <c r="E55" s="246"/>
      <c r="F55" s="263"/>
      <c r="G55" s="274"/>
      <c r="H55" s="133"/>
      <c r="I55" s="133"/>
      <c r="J55" s="133"/>
      <c r="K55" s="234"/>
      <c r="L55" s="234"/>
      <c r="M55" s="235"/>
      <c r="N55" s="125"/>
      <c r="O55" s="112"/>
      <c r="P55" s="113"/>
    </row>
    <row r="56" spans="1:16" ht="25.5" customHeight="1">
      <c r="A56" s="20">
        <v>2</v>
      </c>
      <c r="B56" s="24"/>
      <c r="C56" s="332" t="s">
        <v>67</v>
      </c>
      <c r="D56" s="333"/>
      <c r="E56" s="505"/>
      <c r="F56" s="401"/>
      <c r="G56" s="401"/>
      <c r="H56" s="401"/>
      <c r="I56" s="401"/>
      <c r="J56" s="401"/>
      <c r="K56" s="401"/>
      <c r="L56" s="401"/>
      <c r="M56" s="402"/>
      <c r="N56" s="369">
        <f t="shared" si="3"/>
        <v>0</v>
      </c>
      <c r="O56" s="370"/>
      <c r="P56" s="371"/>
    </row>
    <row r="57" spans="1:16" ht="29.25" customHeight="1">
      <c r="A57" s="20"/>
      <c r="B57" s="24"/>
      <c r="C57" s="563" t="s">
        <v>69</v>
      </c>
      <c r="D57" s="564"/>
      <c r="E57" s="25" t="s">
        <v>93</v>
      </c>
      <c r="F57" s="372" t="s">
        <v>115</v>
      </c>
      <c r="G57" s="373"/>
      <c r="H57" s="441">
        <v>193364</v>
      </c>
      <c r="I57" s="442"/>
      <c r="J57" s="443"/>
      <c r="K57" s="565">
        <v>216345</v>
      </c>
      <c r="L57" s="566"/>
      <c r="M57" s="567"/>
      <c r="N57" s="414">
        <f t="shared" si="3"/>
        <v>-22981</v>
      </c>
      <c r="O57" s="415"/>
      <c r="P57" s="416"/>
    </row>
    <row r="58" spans="1:16" ht="25.5" customHeight="1">
      <c r="A58" s="20"/>
      <c r="B58" s="24"/>
      <c r="C58" s="561" t="s">
        <v>179</v>
      </c>
      <c r="D58" s="562"/>
      <c r="E58" s="173" t="s">
        <v>32</v>
      </c>
      <c r="F58" s="372" t="s">
        <v>115</v>
      </c>
      <c r="G58" s="373"/>
      <c r="H58" s="441">
        <v>38889</v>
      </c>
      <c r="I58" s="442"/>
      <c r="J58" s="443"/>
      <c r="K58" s="565">
        <v>58105</v>
      </c>
      <c r="L58" s="566"/>
      <c r="M58" s="567"/>
      <c r="N58" s="414">
        <f>H58-K58</f>
        <v>-19216</v>
      </c>
      <c r="O58" s="415"/>
      <c r="P58" s="416"/>
    </row>
    <row r="59" spans="1:16" ht="29.25" customHeight="1">
      <c r="A59" s="20"/>
      <c r="B59" s="24"/>
      <c r="C59" s="264"/>
      <c r="D59" s="265"/>
      <c r="E59" s="400" t="s">
        <v>273</v>
      </c>
      <c r="F59" s="271"/>
      <c r="G59" s="271"/>
      <c r="H59" s="271"/>
      <c r="I59" s="271"/>
      <c r="J59" s="271"/>
      <c r="K59" s="271"/>
      <c r="L59" s="271"/>
      <c r="M59" s="272"/>
      <c r="N59" s="128"/>
      <c r="O59" s="129"/>
      <c r="P59" s="130"/>
    </row>
    <row r="60" spans="1:16" ht="21" customHeight="1">
      <c r="A60" s="20">
        <v>3</v>
      </c>
      <c r="B60" s="24"/>
      <c r="C60" s="332" t="s">
        <v>73</v>
      </c>
      <c r="D60" s="333" t="s">
        <v>33</v>
      </c>
      <c r="E60" s="400"/>
      <c r="F60" s="271"/>
      <c r="G60" s="271"/>
      <c r="H60" s="271"/>
      <c r="I60" s="271"/>
      <c r="J60" s="271"/>
      <c r="K60" s="271"/>
      <c r="L60" s="271"/>
      <c r="M60" s="272"/>
      <c r="N60" s="568">
        <f t="shared" si="3"/>
        <v>0</v>
      </c>
      <c r="O60" s="569"/>
      <c r="P60" s="570"/>
    </row>
    <row r="61" spans="1:16" ht="30.75" customHeight="1">
      <c r="A61" s="20"/>
      <c r="B61" s="24"/>
      <c r="C61" s="436" t="s">
        <v>180</v>
      </c>
      <c r="D61" s="437"/>
      <c r="E61" s="173" t="s">
        <v>32</v>
      </c>
      <c r="F61" s="372" t="s">
        <v>115</v>
      </c>
      <c r="G61" s="373"/>
      <c r="H61" s="494">
        <f>H58/57.14</f>
        <v>680.5915295764788</v>
      </c>
      <c r="I61" s="555"/>
      <c r="J61" s="556"/>
      <c r="K61" s="417">
        <f>K58/65.5</f>
        <v>887.0992366412214</v>
      </c>
      <c r="L61" s="418"/>
      <c r="M61" s="419"/>
      <c r="N61" s="414">
        <f t="shared" si="3"/>
        <v>-206.5077070647426</v>
      </c>
      <c r="O61" s="415"/>
      <c r="P61" s="416"/>
    </row>
    <row r="62" spans="1:16" ht="30.75" customHeight="1">
      <c r="A62" s="20"/>
      <c r="B62" s="24"/>
      <c r="C62" s="244"/>
      <c r="D62" s="245"/>
      <c r="E62" s="400" t="s">
        <v>273</v>
      </c>
      <c r="F62" s="271"/>
      <c r="G62" s="271"/>
      <c r="H62" s="271"/>
      <c r="I62" s="271"/>
      <c r="J62" s="271"/>
      <c r="K62" s="271"/>
      <c r="L62" s="271"/>
      <c r="M62" s="272"/>
      <c r="N62" s="128"/>
      <c r="O62" s="129"/>
      <c r="P62" s="130"/>
    </row>
    <row r="63" spans="1:16" ht="30.75" customHeight="1">
      <c r="A63" s="167"/>
      <c r="B63" s="168">
        <v>1412140</v>
      </c>
      <c r="C63" s="427" t="s">
        <v>97</v>
      </c>
      <c r="D63" s="428"/>
      <c r="E63" s="167"/>
      <c r="F63" s="427"/>
      <c r="G63" s="428"/>
      <c r="H63" s="427"/>
      <c r="I63" s="500"/>
      <c r="J63" s="428"/>
      <c r="K63" s="427"/>
      <c r="L63" s="500"/>
      <c r="M63" s="428"/>
      <c r="N63" s="427"/>
      <c r="O63" s="500"/>
      <c r="P63" s="428"/>
    </row>
    <row r="64" spans="1:16" ht="17.25" customHeight="1">
      <c r="A64" s="20">
        <v>1</v>
      </c>
      <c r="B64" s="24"/>
      <c r="C64" s="332" t="s">
        <v>65</v>
      </c>
      <c r="D64" s="333"/>
      <c r="E64" s="13"/>
      <c r="F64" s="420"/>
      <c r="G64" s="420"/>
      <c r="H64" s="285"/>
      <c r="I64" s="447"/>
      <c r="J64" s="286"/>
      <c r="K64" s="447"/>
      <c r="L64" s="447"/>
      <c r="M64" s="286"/>
      <c r="N64" s="447"/>
      <c r="O64" s="447"/>
      <c r="P64" s="286"/>
    </row>
    <row r="65" spans="1:16" ht="30.75" customHeight="1">
      <c r="A65" s="20"/>
      <c r="B65" s="20"/>
      <c r="C65" s="276" t="s">
        <v>30</v>
      </c>
      <c r="D65" s="276"/>
      <c r="E65" s="43" t="s">
        <v>31</v>
      </c>
      <c r="F65" s="321" t="s">
        <v>216</v>
      </c>
      <c r="G65" s="429"/>
      <c r="H65" s="514">
        <v>19.5</v>
      </c>
      <c r="I65" s="515"/>
      <c r="J65" s="516"/>
      <c r="K65" s="574">
        <v>19.5</v>
      </c>
      <c r="L65" s="574">
        <v>26.3</v>
      </c>
      <c r="M65" s="575">
        <f>K65+L65</f>
        <v>45.8</v>
      </c>
      <c r="N65" s="270">
        <f>H65-K65</f>
        <v>0</v>
      </c>
      <c r="O65" s="370"/>
      <c r="P65" s="371"/>
    </row>
    <row r="66" spans="1:16" ht="18.75" customHeight="1">
      <c r="A66" s="20">
        <v>2</v>
      </c>
      <c r="B66" s="24"/>
      <c r="C66" s="423" t="s">
        <v>66</v>
      </c>
      <c r="D66" s="424"/>
      <c r="E66" s="43"/>
      <c r="F66" s="420"/>
      <c r="G66" s="420"/>
      <c r="H66" s="305"/>
      <c r="I66" s="370"/>
      <c r="J66" s="371"/>
      <c r="K66" s="370"/>
      <c r="L66" s="370"/>
      <c r="M66" s="371"/>
      <c r="N66" s="370"/>
      <c r="O66" s="370"/>
      <c r="P66" s="371"/>
    </row>
    <row r="67" spans="1:16" ht="30.75" customHeight="1">
      <c r="A67" s="20"/>
      <c r="B67" s="20"/>
      <c r="C67" s="276" t="s">
        <v>101</v>
      </c>
      <c r="D67" s="276"/>
      <c r="E67" s="43" t="s">
        <v>28</v>
      </c>
      <c r="F67" s="321" t="s">
        <v>216</v>
      </c>
      <c r="G67" s="322"/>
      <c r="H67" s="305">
        <v>1</v>
      </c>
      <c r="I67" s="370"/>
      <c r="J67" s="371"/>
      <c r="K67" s="370">
        <v>1</v>
      </c>
      <c r="L67" s="370"/>
      <c r="M67" s="371"/>
      <c r="N67" s="305"/>
      <c r="O67" s="370"/>
      <c r="P67" s="371"/>
    </row>
    <row r="68" spans="1:16" ht="16.5" customHeight="1">
      <c r="A68" s="20">
        <v>3</v>
      </c>
      <c r="B68" s="24"/>
      <c r="C68" s="423" t="s">
        <v>79</v>
      </c>
      <c r="D68" s="424"/>
      <c r="E68" s="43"/>
      <c r="F68" s="420"/>
      <c r="G68" s="420"/>
      <c r="H68" s="305"/>
      <c r="I68" s="370"/>
      <c r="J68" s="371"/>
      <c r="K68" s="370"/>
      <c r="L68" s="370"/>
      <c r="M68" s="371"/>
      <c r="N68" s="370"/>
      <c r="O68" s="370"/>
      <c r="P68" s="371"/>
    </row>
    <row r="69" spans="1:16" ht="30.75" customHeight="1">
      <c r="A69" s="20"/>
      <c r="B69" s="20"/>
      <c r="C69" s="432" t="s">
        <v>102</v>
      </c>
      <c r="D69" s="432"/>
      <c r="E69" s="43" t="s">
        <v>31</v>
      </c>
      <c r="F69" s="420" t="s">
        <v>36</v>
      </c>
      <c r="G69" s="420"/>
      <c r="H69" s="341">
        <f>H65/H67</f>
        <v>19.5</v>
      </c>
      <c r="I69" s="326"/>
      <c r="J69" s="327"/>
      <c r="K69" s="341">
        <f>K65/K67</f>
        <v>19.5</v>
      </c>
      <c r="L69" s="326"/>
      <c r="M69" s="327"/>
      <c r="N69" s="341">
        <f>H69-K69</f>
        <v>0</v>
      </c>
      <c r="O69" s="326">
        <f>I69-L69</f>
        <v>0</v>
      </c>
      <c r="P69" s="327">
        <f>J69-M69</f>
        <v>0</v>
      </c>
    </row>
    <row r="70" spans="1:16" ht="17.25" customHeight="1">
      <c r="A70" s="20">
        <v>4</v>
      </c>
      <c r="B70" s="24"/>
      <c r="C70" s="332" t="s">
        <v>74</v>
      </c>
      <c r="D70" s="333" t="s">
        <v>34</v>
      </c>
      <c r="E70" s="43"/>
      <c r="F70" s="420"/>
      <c r="G70" s="420"/>
      <c r="H70" s="305"/>
      <c r="I70" s="370"/>
      <c r="J70" s="371"/>
      <c r="K70" s="370"/>
      <c r="L70" s="370"/>
      <c r="M70" s="371"/>
      <c r="N70" s="370"/>
      <c r="O70" s="370"/>
      <c r="P70" s="371"/>
    </row>
    <row r="71" spans="1:16" ht="44.25" customHeight="1">
      <c r="A71" s="18"/>
      <c r="B71" s="141"/>
      <c r="C71" s="425" t="s">
        <v>123</v>
      </c>
      <c r="D71" s="426"/>
      <c r="E71" s="43" t="s">
        <v>37</v>
      </c>
      <c r="F71" s="420" t="s">
        <v>36</v>
      </c>
      <c r="G71" s="420"/>
      <c r="H71" s="338">
        <v>8.3</v>
      </c>
      <c r="I71" s="339"/>
      <c r="J71" s="340"/>
      <c r="K71" s="579">
        <v>8.3</v>
      </c>
      <c r="L71" s="579"/>
      <c r="M71" s="579"/>
      <c r="N71" s="501"/>
      <c r="O71" s="502"/>
      <c r="P71" s="503"/>
    </row>
    <row r="72" spans="1:16" ht="31.5" customHeight="1" hidden="1">
      <c r="A72" s="149"/>
      <c r="B72" s="161">
        <v>1412140</v>
      </c>
      <c r="C72" s="356" t="s">
        <v>208</v>
      </c>
      <c r="D72" s="358"/>
      <c r="E72" s="149"/>
      <c r="F72" s="356"/>
      <c r="G72" s="358"/>
      <c r="H72" s="356"/>
      <c r="I72" s="357"/>
      <c r="J72" s="358"/>
      <c r="K72" s="356"/>
      <c r="L72" s="357"/>
      <c r="M72" s="358"/>
      <c r="N72" s="356"/>
      <c r="O72" s="357"/>
      <c r="P72" s="358"/>
    </row>
    <row r="73" spans="1:16" ht="20.25" customHeight="1" hidden="1">
      <c r="A73" s="20">
        <v>1</v>
      </c>
      <c r="B73" s="24"/>
      <c r="C73" s="332" t="s">
        <v>65</v>
      </c>
      <c r="D73" s="333"/>
      <c r="E73" s="13"/>
      <c r="F73" s="316"/>
      <c r="G73" s="317"/>
      <c r="H73" s="285"/>
      <c r="I73" s="447"/>
      <c r="J73" s="286"/>
      <c r="K73" s="285"/>
      <c r="L73" s="447"/>
      <c r="M73" s="286"/>
      <c r="N73" s="285"/>
      <c r="O73" s="447"/>
      <c r="P73" s="286"/>
    </row>
    <row r="74" spans="1:16" ht="18.75" customHeight="1" hidden="1">
      <c r="A74" s="20"/>
      <c r="B74" s="24"/>
      <c r="C74" s="444" t="s">
        <v>84</v>
      </c>
      <c r="D74" s="445"/>
      <c r="E74" s="43" t="s">
        <v>31</v>
      </c>
      <c r="F74" s="321" t="s">
        <v>38</v>
      </c>
      <c r="G74" s="429"/>
      <c r="H74" s="571">
        <f>G36</f>
        <v>0</v>
      </c>
      <c r="I74" s="572"/>
      <c r="J74" s="573"/>
      <c r="K74" s="571">
        <f>J36</f>
        <v>0</v>
      </c>
      <c r="L74" s="572"/>
      <c r="M74" s="573"/>
      <c r="N74" s="576">
        <f>H74-K74</f>
        <v>0</v>
      </c>
      <c r="O74" s="577">
        <f>I74-L74</f>
        <v>0</v>
      </c>
      <c r="P74" s="578">
        <f>J74-M74</f>
        <v>0</v>
      </c>
    </row>
    <row r="75" spans="1:16" ht="33.75" customHeight="1">
      <c r="A75" s="44"/>
      <c r="B75" s="4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44"/>
    </row>
    <row r="76" spans="1:16" ht="12.75" hidden="1">
      <c r="A76" s="44"/>
      <c r="B76" s="44"/>
      <c r="C76" s="83"/>
      <c r="D76" s="44"/>
      <c r="E76" s="44"/>
      <c r="F76" s="44"/>
      <c r="G76" s="44"/>
      <c r="H76" s="154"/>
      <c r="I76" s="44"/>
      <c r="J76" s="44"/>
      <c r="K76" s="44"/>
      <c r="L76" s="44"/>
      <c r="M76" s="44"/>
      <c r="N76" s="44"/>
      <c r="O76" s="44"/>
      <c r="P76" s="44"/>
    </row>
    <row r="77" spans="1:17" ht="65.25" customHeight="1">
      <c r="A77" s="84" t="s">
        <v>100</v>
      </c>
      <c r="B77" s="84"/>
      <c r="C77" s="46"/>
      <c r="D77" s="47"/>
      <c r="E77" s="47"/>
      <c r="F77" s="45"/>
      <c r="G77" s="45"/>
      <c r="H77" s="154"/>
      <c r="I77" s="45"/>
      <c r="J77" s="45"/>
      <c r="K77" s="45"/>
      <c r="L77" s="45"/>
      <c r="M77" s="45"/>
      <c r="N77" s="45"/>
      <c r="O77" s="45"/>
      <c r="P77" s="45"/>
      <c r="Q77" s="14"/>
    </row>
    <row r="78" spans="1:16" ht="29.25" customHeight="1">
      <c r="A78" s="44"/>
      <c r="B78" s="389" t="s">
        <v>39</v>
      </c>
      <c r="C78" s="389" t="s">
        <v>40</v>
      </c>
      <c r="D78" s="389" t="s">
        <v>133</v>
      </c>
      <c r="E78" s="392" t="s">
        <v>41</v>
      </c>
      <c r="F78" s="393"/>
      <c r="G78" s="394"/>
      <c r="H78" s="392" t="s">
        <v>42</v>
      </c>
      <c r="I78" s="393"/>
      <c r="J78" s="394"/>
      <c r="K78" s="392" t="s">
        <v>136</v>
      </c>
      <c r="L78" s="393"/>
      <c r="M78" s="394"/>
      <c r="N78" s="366" t="s">
        <v>137</v>
      </c>
      <c r="O78" s="366"/>
      <c r="P78" s="366"/>
    </row>
    <row r="79" spans="1:16" ht="15" customHeight="1">
      <c r="A79" s="44"/>
      <c r="B79" s="390"/>
      <c r="C79" s="390"/>
      <c r="D79" s="390"/>
      <c r="E79" s="395"/>
      <c r="F79" s="396"/>
      <c r="G79" s="397"/>
      <c r="H79" s="395"/>
      <c r="I79" s="396"/>
      <c r="J79" s="397"/>
      <c r="K79" s="395"/>
      <c r="L79" s="396"/>
      <c r="M79" s="397"/>
      <c r="N79" s="366"/>
      <c r="O79" s="366"/>
      <c r="P79" s="366"/>
    </row>
    <row r="80" spans="1:16" ht="25.5">
      <c r="A80" s="44"/>
      <c r="B80" s="391"/>
      <c r="C80" s="391"/>
      <c r="D80" s="391"/>
      <c r="E80" s="37" t="s">
        <v>16</v>
      </c>
      <c r="F80" s="37" t="s">
        <v>17</v>
      </c>
      <c r="G80" s="37" t="s">
        <v>18</v>
      </c>
      <c r="H80" s="37" t="s">
        <v>16</v>
      </c>
      <c r="I80" s="37" t="s">
        <v>17</v>
      </c>
      <c r="J80" s="37" t="s">
        <v>18</v>
      </c>
      <c r="K80" s="37" t="s">
        <v>16</v>
      </c>
      <c r="L80" s="37" t="s">
        <v>17</v>
      </c>
      <c r="M80" s="37" t="s">
        <v>18</v>
      </c>
      <c r="N80" s="37" t="s">
        <v>16</v>
      </c>
      <c r="O80" s="37" t="s">
        <v>17</v>
      </c>
      <c r="P80" s="37" t="s">
        <v>18</v>
      </c>
    </row>
    <row r="81" spans="1:16" ht="12.75">
      <c r="A81" s="44"/>
      <c r="B81" s="38">
        <v>1</v>
      </c>
      <c r="C81" s="38">
        <v>2</v>
      </c>
      <c r="D81" s="38">
        <v>3</v>
      </c>
      <c r="E81" s="38">
        <v>4</v>
      </c>
      <c r="F81" s="38">
        <v>5</v>
      </c>
      <c r="G81" s="38">
        <v>6</v>
      </c>
      <c r="H81" s="38">
        <v>7</v>
      </c>
      <c r="I81" s="38">
        <v>8</v>
      </c>
      <c r="J81" s="38">
        <v>9</v>
      </c>
      <c r="K81" s="38">
        <v>10</v>
      </c>
      <c r="L81" s="38">
        <v>11</v>
      </c>
      <c r="M81" s="38">
        <v>12</v>
      </c>
      <c r="N81" s="38">
        <v>13</v>
      </c>
      <c r="O81" s="38">
        <v>14</v>
      </c>
      <c r="P81" s="38">
        <v>15</v>
      </c>
    </row>
    <row r="82" spans="1:16" ht="30.75" customHeight="1" hidden="1">
      <c r="A82" s="44"/>
      <c r="B82" s="155"/>
      <c r="C82" s="85"/>
      <c r="D82" s="39" t="s">
        <v>43</v>
      </c>
      <c r="E82" s="38"/>
      <c r="F82" s="38"/>
      <c r="G82" s="29"/>
      <c r="H82" s="38"/>
      <c r="I82" s="38"/>
      <c r="J82" s="38"/>
      <c r="K82" s="38"/>
      <c r="L82" s="38"/>
      <c r="M82" s="38"/>
      <c r="N82" s="38"/>
      <c r="O82" s="38"/>
      <c r="P82" s="38"/>
    </row>
    <row r="83" spans="1:16" ht="35.25" customHeight="1" hidden="1">
      <c r="A83" s="44"/>
      <c r="B83" s="155"/>
      <c r="C83" s="85"/>
      <c r="D83" s="29" t="s">
        <v>44</v>
      </c>
      <c r="E83" s="38"/>
      <c r="F83" s="38" t="s">
        <v>35</v>
      </c>
      <c r="G83" s="29"/>
      <c r="H83" s="38"/>
      <c r="I83" s="38" t="s">
        <v>35</v>
      </c>
      <c r="J83" s="38"/>
      <c r="K83" s="38"/>
      <c r="L83" s="38" t="s">
        <v>35</v>
      </c>
      <c r="M83" s="38"/>
      <c r="N83" s="38"/>
      <c r="O83" s="38"/>
      <c r="P83" s="38"/>
    </row>
    <row r="84" spans="1:16" ht="33" customHeight="1" hidden="1">
      <c r="A84" s="44"/>
      <c r="B84" s="155"/>
      <c r="C84" s="38"/>
      <c r="D84" s="29" t="s">
        <v>45</v>
      </c>
      <c r="E84" s="38" t="s">
        <v>35</v>
      </c>
      <c r="F84" s="38"/>
      <c r="G84" s="29"/>
      <c r="H84" s="38" t="s">
        <v>35</v>
      </c>
      <c r="I84" s="38"/>
      <c r="J84" s="29"/>
      <c r="K84" s="38" t="s">
        <v>35</v>
      </c>
      <c r="L84" s="38"/>
      <c r="M84" s="29"/>
      <c r="N84" s="29"/>
      <c r="O84" s="29"/>
      <c r="P84" s="29"/>
    </row>
    <row r="85" spans="1:16" ht="12.75" hidden="1">
      <c r="A85" s="44"/>
      <c r="B85" s="155"/>
      <c r="C85" s="38"/>
      <c r="D85" s="29" t="s">
        <v>46</v>
      </c>
      <c r="E85" s="38" t="s">
        <v>35</v>
      </c>
      <c r="F85" s="38"/>
      <c r="G85" s="38"/>
      <c r="H85" s="38" t="s">
        <v>35</v>
      </c>
      <c r="I85" s="38"/>
      <c r="J85" s="29"/>
      <c r="K85" s="38" t="s">
        <v>35</v>
      </c>
      <c r="L85" s="38"/>
      <c r="M85" s="29"/>
      <c r="N85" s="29"/>
      <c r="O85" s="29"/>
      <c r="P85" s="29"/>
    </row>
    <row r="86" spans="1:16" ht="12.75" hidden="1">
      <c r="A86" s="44"/>
      <c r="B86" s="155"/>
      <c r="C86" s="38"/>
      <c r="D86" s="29" t="s">
        <v>47</v>
      </c>
      <c r="E86" s="38" t="s">
        <v>35</v>
      </c>
      <c r="F86" s="38"/>
      <c r="G86" s="38"/>
      <c r="H86" s="38" t="s">
        <v>35</v>
      </c>
      <c r="I86" s="38"/>
      <c r="J86" s="29"/>
      <c r="K86" s="38" t="s">
        <v>35</v>
      </c>
      <c r="L86" s="38"/>
      <c r="M86" s="29"/>
      <c r="N86" s="29"/>
      <c r="O86" s="29"/>
      <c r="P86" s="29"/>
    </row>
    <row r="87" spans="1:16" ht="24.75" customHeight="1" hidden="1">
      <c r="A87" s="44"/>
      <c r="B87" s="155"/>
      <c r="C87" s="38"/>
      <c r="D87" s="29" t="s">
        <v>48</v>
      </c>
      <c r="E87" s="38" t="s">
        <v>35</v>
      </c>
      <c r="F87" s="38"/>
      <c r="G87" s="38"/>
      <c r="H87" s="38" t="s">
        <v>35</v>
      </c>
      <c r="I87" s="38"/>
      <c r="J87" s="29"/>
      <c r="K87" s="38" t="s">
        <v>35</v>
      </c>
      <c r="L87" s="38"/>
      <c r="M87" s="29"/>
      <c r="N87" s="29"/>
      <c r="O87" s="29"/>
      <c r="P87" s="29"/>
    </row>
    <row r="88" spans="1:16" ht="25.5" customHeight="1" hidden="1">
      <c r="A88" s="44"/>
      <c r="B88" s="155"/>
      <c r="C88" s="38"/>
      <c r="D88" s="29" t="s">
        <v>49</v>
      </c>
      <c r="E88" s="38" t="s">
        <v>35</v>
      </c>
      <c r="F88" s="38"/>
      <c r="G88" s="38"/>
      <c r="H88" s="38" t="s">
        <v>35</v>
      </c>
      <c r="I88" s="38"/>
      <c r="J88" s="38"/>
      <c r="K88" s="38" t="s">
        <v>35</v>
      </c>
      <c r="L88" s="38"/>
      <c r="M88" s="38"/>
      <c r="N88" s="38"/>
      <c r="O88" s="38"/>
      <c r="P88" s="38"/>
    </row>
    <row r="89" spans="1:16" ht="28.5" customHeight="1" hidden="1">
      <c r="A89" s="44"/>
      <c r="B89" s="155"/>
      <c r="C89" s="38"/>
      <c r="D89" s="29" t="s">
        <v>50</v>
      </c>
      <c r="E89" s="38" t="s">
        <v>35</v>
      </c>
      <c r="F89" s="38" t="s">
        <v>35</v>
      </c>
      <c r="G89" s="38"/>
      <c r="H89" s="38" t="s">
        <v>35</v>
      </c>
      <c r="I89" s="38" t="s">
        <v>35</v>
      </c>
      <c r="J89" s="29"/>
      <c r="K89" s="38" t="s">
        <v>35</v>
      </c>
      <c r="L89" s="38" t="s">
        <v>35</v>
      </c>
      <c r="M89" s="29"/>
      <c r="N89" s="38" t="s">
        <v>35</v>
      </c>
      <c r="O89" s="38" t="s">
        <v>35</v>
      </c>
      <c r="P89" s="29"/>
    </row>
    <row r="90" spans="1:16" ht="12.75" hidden="1">
      <c r="A90" s="44"/>
      <c r="B90" s="155"/>
      <c r="C90" s="38"/>
      <c r="D90" s="29" t="s">
        <v>47</v>
      </c>
      <c r="E90" s="38"/>
      <c r="F90" s="38"/>
      <c r="G90" s="38"/>
      <c r="H90" s="38"/>
      <c r="I90" s="38"/>
      <c r="J90" s="29"/>
      <c r="K90" s="38"/>
      <c r="L90" s="38"/>
      <c r="M90" s="29"/>
      <c r="N90" s="38"/>
      <c r="O90" s="38"/>
      <c r="P90" s="29"/>
    </row>
    <row r="91" spans="1:16" ht="12.75" customHeight="1" hidden="1">
      <c r="A91" s="44"/>
      <c r="B91" s="155"/>
      <c r="C91" s="38"/>
      <c r="D91" s="329" t="s">
        <v>51</v>
      </c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1"/>
    </row>
    <row r="92" spans="1:16" ht="34.5" customHeight="1" hidden="1">
      <c r="A92" s="44"/>
      <c r="B92" s="155"/>
      <c r="C92" s="85"/>
      <c r="D92" s="39" t="s">
        <v>52</v>
      </c>
      <c r="E92" s="38"/>
      <c r="F92" s="38"/>
      <c r="G92" s="29"/>
      <c r="H92" s="38"/>
      <c r="I92" s="38"/>
      <c r="J92" s="38"/>
      <c r="K92" s="38"/>
      <c r="L92" s="38"/>
      <c r="M92" s="38"/>
      <c r="N92" s="38"/>
      <c r="O92" s="38"/>
      <c r="P92" s="38"/>
    </row>
    <row r="93" spans="1:16" ht="12.75" hidden="1">
      <c r="A93" s="44"/>
      <c r="B93" s="155"/>
      <c r="C93" s="38"/>
      <c r="D93" s="29" t="s">
        <v>47</v>
      </c>
      <c r="E93" s="38"/>
      <c r="F93" s="38"/>
      <c r="G93" s="38"/>
      <c r="H93" s="38"/>
      <c r="I93" s="38"/>
      <c r="J93" s="29"/>
      <c r="K93" s="38"/>
      <c r="L93" s="38"/>
      <c r="M93" s="29"/>
      <c r="N93" s="29"/>
      <c r="O93" s="29"/>
      <c r="P93" s="29"/>
    </row>
    <row r="94" spans="1:16" ht="19.5" customHeight="1">
      <c r="A94" s="44"/>
      <c r="B94" s="155"/>
      <c r="C94" s="38"/>
      <c r="D94" s="29" t="s">
        <v>53</v>
      </c>
      <c r="E94" s="38"/>
      <c r="F94" s="38"/>
      <c r="G94" s="29"/>
      <c r="H94" s="38"/>
      <c r="I94" s="38"/>
      <c r="J94" s="38"/>
      <c r="K94" s="38"/>
      <c r="L94" s="38"/>
      <c r="M94" s="38"/>
      <c r="N94" s="386"/>
      <c r="O94" s="387"/>
      <c r="P94" s="388"/>
    </row>
    <row r="95" spans="1:16" ht="18.75" customHeight="1">
      <c r="A95" s="44"/>
      <c r="B95" s="44"/>
      <c r="C95" s="334" t="s">
        <v>88</v>
      </c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</row>
    <row r="96" spans="1:16" ht="12.75">
      <c r="A96" s="44"/>
      <c r="B96" s="44"/>
      <c r="C96" s="86"/>
      <c r="D96" s="44"/>
      <c r="E96" s="44"/>
      <c r="F96" s="44"/>
      <c r="G96" s="44"/>
      <c r="H96" s="154"/>
      <c r="I96" s="44"/>
      <c r="J96" s="44"/>
      <c r="K96" s="44"/>
      <c r="L96" s="44"/>
      <c r="M96" s="44"/>
      <c r="N96" s="44"/>
      <c r="O96" s="44"/>
      <c r="P96" s="44"/>
    </row>
    <row r="97" spans="1:16" ht="12.75">
      <c r="A97" s="59"/>
      <c r="B97" s="59"/>
      <c r="C97" s="87"/>
      <c r="D97" s="59"/>
      <c r="E97" s="59"/>
      <c r="F97" s="59"/>
      <c r="G97" s="59"/>
      <c r="H97" s="156"/>
      <c r="I97" s="44"/>
      <c r="J97" s="44"/>
      <c r="K97" s="44"/>
      <c r="L97" s="44"/>
      <c r="M97" s="44"/>
      <c r="N97" s="44"/>
      <c r="O97" s="44"/>
      <c r="P97" s="44"/>
    </row>
    <row r="98" spans="1:16" ht="47.25" customHeight="1">
      <c r="A98" s="87"/>
      <c r="B98" s="87"/>
      <c r="C98" s="336" t="s">
        <v>94</v>
      </c>
      <c r="D98" s="336"/>
      <c r="E98" s="336"/>
      <c r="F98" s="5"/>
      <c r="G98" s="15"/>
      <c r="H98" s="17"/>
      <c r="I98" s="328" t="s">
        <v>219</v>
      </c>
      <c r="J98" s="328"/>
      <c r="K98" s="46"/>
      <c r="L98" s="44"/>
      <c r="M98" s="44"/>
      <c r="N98" s="44"/>
      <c r="O98" s="44"/>
      <c r="P98" s="44"/>
    </row>
    <row r="99" spans="1:16" ht="15.75">
      <c r="A99" s="87"/>
      <c r="B99" s="87"/>
      <c r="C99" s="88"/>
      <c r="D99" s="5"/>
      <c r="E99" s="5"/>
      <c r="F99" s="5"/>
      <c r="G99" s="16" t="s">
        <v>54</v>
      </c>
      <c r="H99" s="17"/>
      <c r="I99" s="335" t="s">
        <v>55</v>
      </c>
      <c r="J99" s="335"/>
      <c r="K99" s="335"/>
      <c r="L99" s="44"/>
      <c r="M99" s="44"/>
      <c r="N99" s="44"/>
      <c r="O99" s="44"/>
      <c r="P99" s="44"/>
    </row>
    <row r="100" spans="1:16" ht="15.75" hidden="1">
      <c r="A100" s="87"/>
      <c r="B100" s="87"/>
      <c r="C100" s="88"/>
      <c r="D100" s="5"/>
      <c r="E100" s="5"/>
      <c r="F100" s="5"/>
      <c r="G100" s="5"/>
      <c r="H100" s="17"/>
      <c r="I100" s="5"/>
      <c r="J100" s="5"/>
      <c r="K100" s="46"/>
      <c r="L100" s="44"/>
      <c r="M100" s="44"/>
      <c r="N100" s="44"/>
      <c r="O100" s="44"/>
      <c r="P100" s="44"/>
    </row>
    <row r="101" spans="1:16" ht="15.75">
      <c r="A101" s="87"/>
      <c r="B101" s="87"/>
      <c r="C101" s="88"/>
      <c r="D101" s="5"/>
      <c r="E101" s="5"/>
      <c r="F101" s="5"/>
      <c r="G101" s="5"/>
      <c r="H101" s="17"/>
      <c r="I101" s="5"/>
      <c r="J101" s="5"/>
      <c r="K101" s="46"/>
      <c r="L101" s="44"/>
      <c r="M101" s="44"/>
      <c r="N101" s="44"/>
      <c r="O101" s="44"/>
      <c r="P101" s="44"/>
    </row>
    <row r="102" spans="1:16" ht="15.75">
      <c r="A102" s="92"/>
      <c r="B102" s="92"/>
      <c r="C102" s="88"/>
      <c r="D102" s="353"/>
      <c r="E102" s="353"/>
      <c r="F102" s="5"/>
      <c r="G102" s="5"/>
      <c r="H102" s="17"/>
      <c r="I102" s="5"/>
      <c r="J102" s="5"/>
      <c r="K102" s="46"/>
      <c r="L102" s="44"/>
      <c r="M102" s="44"/>
      <c r="N102" s="44"/>
      <c r="O102" s="44"/>
      <c r="P102" s="44"/>
    </row>
    <row r="103" spans="1:16" ht="49.5" customHeight="1">
      <c r="A103" s="59"/>
      <c r="B103" s="59"/>
      <c r="C103" s="336" t="s">
        <v>56</v>
      </c>
      <c r="D103" s="336"/>
      <c r="E103" s="336"/>
      <c r="F103" s="89"/>
      <c r="G103" s="17"/>
      <c r="H103" s="17"/>
      <c r="I103" s="328" t="s">
        <v>95</v>
      </c>
      <c r="J103" s="328"/>
      <c r="K103" s="46"/>
      <c r="L103" s="44"/>
      <c r="M103" s="44"/>
      <c r="N103" s="44"/>
      <c r="O103" s="44"/>
      <c r="P103" s="44"/>
    </row>
    <row r="104" spans="1:16" ht="48.75" customHeight="1">
      <c r="A104" s="87"/>
      <c r="B104" s="87"/>
      <c r="C104" s="88"/>
      <c r="D104" s="5"/>
      <c r="E104" s="5"/>
      <c r="F104" s="5"/>
      <c r="G104" s="16" t="s">
        <v>54</v>
      </c>
      <c r="H104" s="17"/>
      <c r="I104" s="335" t="s">
        <v>55</v>
      </c>
      <c r="J104" s="335"/>
      <c r="K104" s="335"/>
      <c r="L104" s="44"/>
      <c r="M104" s="44"/>
      <c r="N104" s="44"/>
      <c r="O104" s="44"/>
      <c r="P104" s="44"/>
    </row>
    <row r="105" spans="1:16" ht="15.75">
      <c r="A105" s="44"/>
      <c r="B105" s="44"/>
      <c r="C105" s="90"/>
      <c r="D105" s="46"/>
      <c r="E105" s="46"/>
      <c r="F105" s="46"/>
      <c r="G105" s="46"/>
      <c r="H105" s="105"/>
      <c r="I105" s="46"/>
      <c r="J105" s="46"/>
      <c r="K105" s="46"/>
      <c r="L105" s="44"/>
      <c r="M105" s="44"/>
      <c r="N105" s="44"/>
      <c r="O105" s="44"/>
      <c r="P105" s="44"/>
    </row>
    <row r="106" spans="1:16" ht="15">
      <c r="A106" s="44"/>
      <c r="B106" s="44"/>
      <c r="C106" s="46"/>
      <c r="D106" s="46"/>
      <c r="E106" s="46"/>
      <c r="F106" s="46"/>
      <c r="G106" s="46"/>
      <c r="H106" s="105"/>
      <c r="I106" s="46"/>
      <c r="J106" s="46"/>
      <c r="K106" s="46"/>
      <c r="L106" s="44"/>
      <c r="M106" s="44"/>
      <c r="N106" s="44"/>
      <c r="O106" s="44"/>
      <c r="P106" s="44"/>
    </row>
    <row r="107" spans="1:16" ht="12.75">
      <c r="A107" s="44"/>
      <c r="B107" s="44"/>
      <c r="C107" s="44"/>
      <c r="D107" s="44"/>
      <c r="E107" s="44"/>
      <c r="F107" s="44"/>
      <c r="G107" s="44"/>
      <c r="H107" s="154"/>
      <c r="I107" s="44"/>
      <c r="J107" s="44"/>
      <c r="K107" s="44"/>
      <c r="L107" s="44"/>
      <c r="M107" s="44"/>
      <c r="N107" s="44"/>
      <c r="O107" s="44"/>
      <c r="P107" s="44"/>
    </row>
    <row r="108" spans="1:16" ht="12.75">
      <c r="A108" s="44"/>
      <c r="B108" s="44"/>
      <c r="C108" s="44"/>
      <c r="D108" s="44"/>
      <c r="E108" s="44"/>
      <c r="F108" s="44"/>
      <c r="G108" s="44"/>
      <c r="H108" s="154"/>
      <c r="I108" s="44"/>
      <c r="J108" s="44"/>
      <c r="K108" s="44"/>
      <c r="L108" s="44"/>
      <c r="M108" s="44"/>
      <c r="N108" s="44"/>
      <c r="O108" s="44"/>
      <c r="P108" s="44"/>
    </row>
    <row r="109" spans="1:16" ht="12.75">
      <c r="A109" s="44"/>
      <c r="B109" s="44"/>
      <c r="C109" s="44"/>
      <c r="D109" s="44"/>
      <c r="E109" s="44"/>
      <c r="F109" s="44"/>
      <c r="G109" s="44"/>
      <c r="H109" s="154"/>
      <c r="I109" s="44"/>
      <c r="J109" s="44"/>
      <c r="K109" s="44"/>
      <c r="L109" s="44"/>
      <c r="M109" s="44"/>
      <c r="N109" s="44"/>
      <c r="O109" s="44"/>
      <c r="P109" s="44"/>
    </row>
    <row r="110" spans="1:16" ht="12.75">
      <c r="A110" s="44"/>
      <c r="B110" s="44"/>
      <c r="C110" s="44"/>
      <c r="D110" s="44"/>
      <c r="E110" s="44"/>
      <c r="F110" s="44"/>
      <c r="G110" s="44"/>
      <c r="H110" s="154"/>
      <c r="I110" s="44"/>
      <c r="J110" s="44"/>
      <c r="K110" s="44"/>
      <c r="L110" s="44"/>
      <c r="M110" s="44"/>
      <c r="N110" s="44"/>
      <c r="O110" s="44"/>
      <c r="P110" s="44"/>
    </row>
    <row r="111" spans="1:16" ht="12.75">
      <c r="A111" s="44"/>
      <c r="B111" s="44"/>
      <c r="C111" s="44"/>
      <c r="D111" s="44"/>
      <c r="E111" s="44"/>
      <c r="F111" s="44"/>
      <c r="G111" s="44"/>
      <c r="H111" s="154"/>
      <c r="I111" s="44"/>
      <c r="J111" s="44"/>
      <c r="K111" s="44"/>
      <c r="L111" s="44"/>
      <c r="M111" s="44"/>
      <c r="N111" s="44"/>
      <c r="O111" s="44"/>
      <c r="P111" s="44"/>
    </row>
    <row r="112" spans="1:16" ht="12.75">
      <c r="A112" s="44"/>
      <c r="B112" s="44"/>
      <c r="C112" s="44"/>
      <c r="D112" s="44"/>
      <c r="E112" s="44"/>
      <c r="F112" s="44"/>
      <c r="G112" s="44"/>
      <c r="H112" s="154"/>
      <c r="I112" s="44"/>
      <c r="J112" s="44"/>
      <c r="K112" s="44"/>
      <c r="L112" s="44"/>
      <c r="M112" s="44"/>
      <c r="N112" s="44"/>
      <c r="O112" s="44"/>
      <c r="P112" s="44"/>
    </row>
    <row r="113" spans="1:16" ht="12.75">
      <c r="A113" s="44"/>
      <c r="B113" s="44"/>
      <c r="C113" s="44"/>
      <c r="D113" s="44"/>
      <c r="E113" s="44"/>
      <c r="F113" s="44"/>
      <c r="G113" s="44"/>
      <c r="H113" s="154"/>
      <c r="I113" s="44"/>
      <c r="J113" s="44"/>
      <c r="K113" s="44"/>
      <c r="L113" s="44"/>
      <c r="M113" s="44"/>
      <c r="N113" s="44"/>
      <c r="O113" s="44"/>
      <c r="P113" s="44"/>
    </row>
    <row r="114" spans="1:16" ht="12.75">
      <c r="A114" s="44"/>
      <c r="B114" s="44"/>
      <c r="C114" s="44"/>
      <c r="D114" s="44"/>
      <c r="E114" s="44"/>
      <c r="F114" s="44"/>
      <c r="G114" s="44"/>
      <c r="H114" s="154"/>
      <c r="I114" s="44"/>
      <c r="J114" s="44"/>
      <c r="K114" s="44"/>
      <c r="L114" s="44"/>
      <c r="M114" s="44"/>
      <c r="N114" s="44"/>
      <c r="O114" s="44"/>
      <c r="P114" s="44"/>
    </row>
    <row r="115" spans="1:16" ht="12.75">
      <c r="A115" s="44"/>
      <c r="B115" s="44"/>
      <c r="C115" s="44"/>
      <c r="D115" s="44"/>
      <c r="E115" s="44"/>
      <c r="F115" s="44"/>
      <c r="G115" s="44"/>
      <c r="H115" s="154"/>
      <c r="I115" s="44"/>
      <c r="J115" s="44"/>
      <c r="K115" s="44"/>
      <c r="L115" s="44"/>
      <c r="M115" s="44"/>
      <c r="N115" s="44"/>
      <c r="O115" s="44"/>
      <c r="P115" s="44"/>
    </row>
    <row r="116" spans="1:16" ht="12.75">
      <c r="A116" s="44"/>
      <c r="B116" s="44"/>
      <c r="C116" s="44"/>
      <c r="D116" s="44"/>
      <c r="E116" s="44"/>
      <c r="F116" s="44"/>
      <c r="G116" s="44"/>
      <c r="H116" s="154"/>
      <c r="I116" s="44"/>
      <c r="J116" s="44"/>
      <c r="K116" s="44"/>
      <c r="L116" s="44"/>
      <c r="M116" s="44"/>
      <c r="N116" s="44"/>
      <c r="O116" s="44"/>
      <c r="P116" s="44"/>
    </row>
    <row r="117" spans="1:16" ht="12.75">
      <c r="A117" s="44"/>
      <c r="B117" s="44"/>
      <c r="C117" s="44"/>
      <c r="D117" s="44"/>
      <c r="E117" s="44"/>
      <c r="F117" s="44"/>
      <c r="G117" s="44"/>
      <c r="H117" s="154"/>
      <c r="I117" s="44"/>
      <c r="J117" s="44"/>
      <c r="K117" s="44"/>
      <c r="L117" s="44"/>
      <c r="M117" s="44"/>
      <c r="N117" s="44"/>
      <c r="O117" s="44"/>
      <c r="P117" s="44"/>
    </row>
    <row r="118" spans="1:16" ht="12.75">
      <c r="A118" s="44"/>
      <c r="B118" s="44"/>
      <c r="C118" s="44"/>
      <c r="D118" s="44"/>
      <c r="E118" s="44"/>
      <c r="F118" s="44"/>
      <c r="G118" s="44"/>
      <c r="H118" s="154"/>
      <c r="I118" s="44"/>
      <c r="J118" s="44"/>
      <c r="K118" s="44"/>
      <c r="L118" s="44"/>
      <c r="M118" s="44"/>
      <c r="N118" s="44"/>
      <c r="O118" s="44"/>
      <c r="P118" s="44"/>
    </row>
    <row r="119" spans="1:16" ht="12.75">
      <c r="A119" s="44"/>
      <c r="B119" s="44"/>
      <c r="C119" s="44"/>
      <c r="D119" s="44"/>
      <c r="E119" s="44"/>
      <c r="F119" s="44"/>
      <c r="G119" s="44"/>
      <c r="H119" s="154"/>
      <c r="I119" s="44"/>
      <c r="J119" s="44"/>
      <c r="K119" s="44"/>
      <c r="L119" s="44"/>
      <c r="M119" s="44"/>
      <c r="N119" s="44"/>
      <c r="O119" s="44"/>
      <c r="P119" s="44"/>
    </row>
    <row r="120" spans="1:16" ht="12.75">
      <c r="A120" s="44"/>
      <c r="B120" s="44"/>
      <c r="C120" s="44"/>
      <c r="D120" s="44"/>
      <c r="E120" s="44"/>
      <c r="F120" s="44"/>
      <c r="G120" s="44"/>
      <c r="H120" s="154"/>
      <c r="I120" s="44"/>
      <c r="J120" s="44"/>
      <c r="K120" s="44"/>
      <c r="L120" s="44"/>
      <c r="M120" s="44"/>
      <c r="N120" s="44"/>
      <c r="O120" s="44"/>
      <c r="P120" s="44"/>
    </row>
    <row r="121" spans="1:16" ht="12.75">
      <c r="A121" s="44"/>
      <c r="B121" s="44"/>
      <c r="C121" s="44"/>
      <c r="D121" s="44"/>
      <c r="E121" s="44"/>
      <c r="F121" s="44"/>
      <c r="G121" s="44"/>
      <c r="H121" s="154"/>
      <c r="I121" s="44"/>
      <c r="J121" s="44"/>
      <c r="K121" s="44"/>
      <c r="L121" s="44"/>
      <c r="M121" s="44"/>
      <c r="N121" s="44"/>
      <c r="O121" s="44"/>
      <c r="P121" s="44"/>
    </row>
    <row r="122" spans="1:16" ht="12.75">
      <c r="A122" s="44"/>
      <c r="B122" s="44"/>
      <c r="C122" s="44"/>
      <c r="D122" s="44"/>
      <c r="E122" s="44"/>
      <c r="F122" s="44"/>
      <c r="G122" s="44"/>
      <c r="H122" s="154"/>
      <c r="I122" s="44"/>
      <c r="J122" s="44"/>
      <c r="K122" s="44"/>
      <c r="L122" s="44"/>
      <c r="M122" s="44"/>
      <c r="N122" s="44"/>
      <c r="O122" s="44"/>
      <c r="P122" s="44"/>
    </row>
  </sheetData>
  <sheetProtection/>
  <mergeCells count="167">
    <mergeCell ref="N70:P70"/>
    <mergeCell ref="H71:J71"/>
    <mergeCell ref="K71:M71"/>
    <mergeCell ref="H70:J70"/>
    <mergeCell ref="K70:M70"/>
    <mergeCell ref="N63:P63"/>
    <mergeCell ref="K66:M66"/>
    <mergeCell ref="N64:P64"/>
    <mergeCell ref="C63:D63"/>
    <mergeCell ref="H66:J66"/>
    <mergeCell ref="F64:G64"/>
    <mergeCell ref="F66:G66"/>
    <mergeCell ref="N65:P65"/>
    <mergeCell ref="N66:P66"/>
    <mergeCell ref="C65:D65"/>
    <mergeCell ref="H67:J67"/>
    <mergeCell ref="K67:M67"/>
    <mergeCell ref="N67:P67"/>
    <mergeCell ref="N68:P68"/>
    <mergeCell ref="I104:K104"/>
    <mergeCell ref="I103:J103"/>
    <mergeCell ref="F68:G68"/>
    <mergeCell ref="K68:M68"/>
    <mergeCell ref="D91:P91"/>
    <mergeCell ref="N74:P74"/>
    <mergeCell ref="H78:J79"/>
    <mergeCell ref="K78:M79"/>
    <mergeCell ref="N69:P69"/>
    <mergeCell ref="F69:G69"/>
    <mergeCell ref="N94:P94"/>
    <mergeCell ref="H69:J69"/>
    <mergeCell ref="K69:M69"/>
    <mergeCell ref="C68:D68"/>
    <mergeCell ref="C70:D70"/>
    <mergeCell ref="H68:J68"/>
    <mergeCell ref="F70:G70"/>
    <mergeCell ref="N71:P71"/>
    <mergeCell ref="C71:D71"/>
    <mergeCell ref="F71:G71"/>
    <mergeCell ref="F65:G65"/>
    <mergeCell ref="H65:J65"/>
    <mergeCell ref="K65:M65"/>
    <mergeCell ref="C78:C80"/>
    <mergeCell ref="C74:D74"/>
    <mergeCell ref="C69:D69"/>
    <mergeCell ref="K74:M74"/>
    <mergeCell ref="C66:D66"/>
    <mergeCell ref="C67:D67"/>
    <mergeCell ref="F67:G67"/>
    <mergeCell ref="N73:P73"/>
    <mergeCell ref="E78:G79"/>
    <mergeCell ref="F73:G73"/>
    <mergeCell ref="F74:G74"/>
    <mergeCell ref="H74:J74"/>
    <mergeCell ref="C103:E103"/>
    <mergeCell ref="C95:P95"/>
    <mergeCell ref="I98:J98"/>
    <mergeCell ref="D102:E102"/>
    <mergeCell ref="I99:K99"/>
    <mergeCell ref="C98:E98"/>
    <mergeCell ref="N61:P61"/>
    <mergeCell ref="F61:G61"/>
    <mergeCell ref="K58:M58"/>
    <mergeCell ref="H58:J58"/>
    <mergeCell ref="K61:M61"/>
    <mergeCell ref="H61:J61"/>
    <mergeCell ref="N60:P60"/>
    <mergeCell ref="E60:M60"/>
    <mergeCell ref="F58:G58"/>
    <mergeCell ref="E59:M59"/>
    <mergeCell ref="A48:N48"/>
    <mergeCell ref="H49:J50"/>
    <mergeCell ref="N52:P52"/>
    <mergeCell ref="K23:M23"/>
    <mergeCell ref="E23:G23"/>
    <mergeCell ref="K31:M31"/>
    <mergeCell ref="H31:J31"/>
    <mergeCell ref="N56:P56"/>
    <mergeCell ref="N57:P57"/>
    <mergeCell ref="N53:P53"/>
    <mergeCell ref="N58:P58"/>
    <mergeCell ref="N54:P54"/>
    <mergeCell ref="C43:D43"/>
    <mergeCell ref="N45:P45"/>
    <mergeCell ref="H23:J23"/>
    <mergeCell ref="N36:P36"/>
    <mergeCell ref="N37:P37"/>
    <mergeCell ref="N35:P35"/>
    <mergeCell ref="B23:D23"/>
    <mergeCell ref="C41:D42"/>
    <mergeCell ref="C44:D44"/>
    <mergeCell ref="C45:D45"/>
    <mergeCell ref="E41:G41"/>
    <mergeCell ref="F13:O13"/>
    <mergeCell ref="F16:O16"/>
    <mergeCell ref="F19:G19"/>
    <mergeCell ref="H19:O19"/>
    <mergeCell ref="F18:M18"/>
    <mergeCell ref="E31:G31"/>
    <mergeCell ref="N31:P31"/>
    <mergeCell ref="H41:J41"/>
    <mergeCell ref="B31:B32"/>
    <mergeCell ref="N33:P33"/>
    <mergeCell ref="N34:P34"/>
    <mergeCell ref="A39:O39"/>
    <mergeCell ref="K41:M41"/>
    <mergeCell ref="A31:A32"/>
    <mergeCell ref="N32:P32"/>
    <mergeCell ref="C31:C32"/>
    <mergeCell ref="D31:D32"/>
    <mergeCell ref="A49:A50"/>
    <mergeCell ref="B49:B50"/>
    <mergeCell ref="C49:D50"/>
    <mergeCell ref="N51:P51"/>
    <mergeCell ref="K49:M50"/>
    <mergeCell ref="N49:P50"/>
    <mergeCell ref="F54:G54"/>
    <mergeCell ref="C54:D54"/>
    <mergeCell ref="E49:E50"/>
    <mergeCell ref="F52:G52"/>
    <mergeCell ref="C52:D52"/>
    <mergeCell ref="F49:G50"/>
    <mergeCell ref="F51:G51"/>
    <mergeCell ref="F53:G53"/>
    <mergeCell ref="C51:D51"/>
    <mergeCell ref="C53:D53"/>
    <mergeCell ref="K51:M51"/>
    <mergeCell ref="K52:M52"/>
    <mergeCell ref="K53:M53"/>
    <mergeCell ref="H54:J54"/>
    <mergeCell ref="H53:J53"/>
    <mergeCell ref="H51:J51"/>
    <mergeCell ref="H52:J52"/>
    <mergeCell ref="K63:M63"/>
    <mergeCell ref="C64:D64"/>
    <mergeCell ref="H64:J64"/>
    <mergeCell ref="K64:M64"/>
    <mergeCell ref="B78:B80"/>
    <mergeCell ref="N78:P79"/>
    <mergeCell ref="F72:G72"/>
    <mergeCell ref="K73:M73"/>
    <mergeCell ref="H73:J73"/>
    <mergeCell ref="N72:P72"/>
    <mergeCell ref="C72:D72"/>
    <mergeCell ref="C75:O75"/>
    <mergeCell ref="D78:D80"/>
    <mergeCell ref="C73:D73"/>
    <mergeCell ref="N38:P38"/>
    <mergeCell ref="H72:J72"/>
    <mergeCell ref="K72:M72"/>
    <mergeCell ref="F57:G57"/>
    <mergeCell ref="E56:M56"/>
    <mergeCell ref="K57:M57"/>
    <mergeCell ref="H57:J57"/>
    <mergeCell ref="N41:P41"/>
    <mergeCell ref="F63:G63"/>
    <mergeCell ref="H63:J63"/>
    <mergeCell ref="E62:M62"/>
    <mergeCell ref="C60:D60"/>
    <mergeCell ref="N42:P42"/>
    <mergeCell ref="N43:P43"/>
    <mergeCell ref="N44:P44"/>
    <mergeCell ref="C58:D58"/>
    <mergeCell ref="C56:D56"/>
    <mergeCell ref="C57:D57"/>
    <mergeCell ref="C61:D61"/>
    <mergeCell ref="K54:M54"/>
  </mergeCells>
  <printOptions/>
  <pageMargins left="0.3937007874015748" right="0" top="1.141732283464567" bottom="0.35433070866141736" header="0" footer="0"/>
  <pageSetup fitToHeight="2" horizontalDpi="600" verticalDpi="600" orientation="portrait" paperSize="9" scale="42" r:id="rId1"/>
  <rowBreaks count="1" manualBreakCount="1">
    <brk id="6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1"/>
  <sheetViews>
    <sheetView showZeros="0" view="pageBreakPreview" zoomScale="80" zoomScaleNormal="90" zoomScaleSheetLayoutView="80" zoomScalePageLayoutView="0" workbookViewId="0" topLeftCell="C31">
      <selection activeCell="N42" sqref="N42:P42"/>
    </sheetView>
  </sheetViews>
  <sheetFormatPr defaultColWidth="9.00390625" defaultRowHeight="12.75"/>
  <cols>
    <col min="1" max="1" width="6.00390625" style="1" customWidth="1"/>
    <col min="2" max="2" width="16.375" style="1" customWidth="1"/>
    <col min="3" max="3" width="20.125" style="1" customWidth="1"/>
    <col min="4" max="4" width="25.125" style="1" customWidth="1"/>
    <col min="5" max="5" width="13.875" style="1" customWidth="1"/>
    <col min="6" max="6" width="12.875" style="1" customWidth="1"/>
    <col min="7" max="7" width="14.25390625" style="1" customWidth="1"/>
    <col min="8" max="8" width="15.125" style="94" customWidth="1"/>
    <col min="9" max="9" width="12.75390625" style="1" customWidth="1"/>
    <col min="10" max="10" width="14.875" style="1" customWidth="1"/>
    <col min="11" max="11" width="14.75390625" style="1" customWidth="1"/>
    <col min="12" max="12" width="13.00390625" style="1" customWidth="1"/>
    <col min="13" max="13" width="15.00390625" style="1" customWidth="1"/>
    <col min="14" max="14" width="10.375" style="1" customWidth="1"/>
    <col min="15" max="15" width="8.75390625" style="1" customWidth="1"/>
    <col min="16" max="16" width="6.75390625" style="1" customWidth="1"/>
  </cols>
  <sheetData>
    <row r="1" spans="3:10" ht="18.75">
      <c r="C1" s="64"/>
      <c r="J1" s="64" t="s">
        <v>131</v>
      </c>
    </row>
    <row r="2" spans="3:10" ht="18.75">
      <c r="C2" s="64"/>
      <c r="J2" s="64" t="s">
        <v>130</v>
      </c>
    </row>
    <row r="3" spans="3:10" ht="18.75">
      <c r="C3" s="64"/>
      <c r="J3" s="64" t="s">
        <v>129</v>
      </c>
    </row>
    <row r="4" spans="3:12" ht="18.75">
      <c r="C4" s="64"/>
      <c r="J4" s="64"/>
      <c r="L4" s="140" t="s">
        <v>244</v>
      </c>
    </row>
    <row r="5" spans="3:10" ht="18.75">
      <c r="C5" s="65"/>
      <c r="J5" s="66"/>
    </row>
    <row r="6" spans="3:10" ht="18.75">
      <c r="C6" s="65"/>
      <c r="J6" s="66"/>
    </row>
    <row r="7" spans="3:12" ht="18.75">
      <c r="C7" s="65"/>
      <c r="L7" s="2"/>
    </row>
    <row r="8" spans="7:12" ht="18.75">
      <c r="G8" s="65" t="s">
        <v>0</v>
      </c>
      <c r="L8" s="2"/>
    </row>
    <row r="9" ht="18.75">
      <c r="G9" s="65" t="s">
        <v>1</v>
      </c>
    </row>
    <row r="10" ht="18.75">
      <c r="G10" s="65" t="s">
        <v>214</v>
      </c>
    </row>
    <row r="11" ht="18.75">
      <c r="C11" s="65" t="s">
        <v>2</v>
      </c>
    </row>
    <row r="12" spans="1:15" ht="19.5">
      <c r="A12" s="67"/>
      <c r="B12" s="144" t="s">
        <v>3</v>
      </c>
      <c r="C12" s="68"/>
      <c r="D12" s="3" t="s">
        <v>124</v>
      </c>
      <c r="E12" s="4" t="s">
        <v>57</v>
      </c>
      <c r="H12" s="95"/>
      <c r="I12" s="4"/>
      <c r="J12" s="4"/>
      <c r="K12" s="4"/>
      <c r="L12" s="4"/>
      <c r="M12" s="4"/>
      <c r="N12" s="69"/>
      <c r="O12" s="69"/>
    </row>
    <row r="13" spans="2:15" ht="18.75">
      <c r="B13" s="145"/>
      <c r="C13" s="70"/>
      <c r="D13" s="71" t="s">
        <v>4</v>
      </c>
      <c r="E13" s="72"/>
      <c r="F13" s="324" t="s">
        <v>5</v>
      </c>
      <c r="G13" s="324"/>
      <c r="H13" s="324"/>
      <c r="I13" s="324"/>
      <c r="J13" s="324"/>
      <c r="K13" s="324"/>
      <c r="L13" s="324"/>
      <c r="M13" s="324"/>
      <c r="N13" s="325"/>
      <c r="O13" s="325"/>
    </row>
    <row r="14" spans="2:15" ht="15.75">
      <c r="B14" s="145"/>
      <c r="D14" s="5"/>
      <c r="E14" s="5"/>
      <c r="F14" s="5"/>
      <c r="G14" s="5"/>
      <c r="H14" s="17"/>
      <c r="I14" s="5"/>
      <c r="J14" s="5"/>
      <c r="K14" s="5"/>
      <c r="L14" s="5"/>
      <c r="M14" s="5"/>
      <c r="N14" s="56"/>
      <c r="O14" s="56"/>
    </row>
    <row r="15" spans="1:15" ht="19.5">
      <c r="A15" s="67"/>
      <c r="B15" s="144" t="s">
        <v>6</v>
      </c>
      <c r="C15" s="68"/>
      <c r="D15" s="3" t="s">
        <v>125</v>
      </c>
      <c r="E15" s="4" t="s">
        <v>57</v>
      </c>
      <c r="H15" s="95"/>
      <c r="I15" s="4"/>
      <c r="J15" s="4"/>
      <c r="K15" s="4"/>
      <c r="L15" s="4"/>
      <c r="M15" s="4"/>
      <c r="N15" s="69"/>
      <c r="O15" s="69"/>
    </row>
    <row r="16" spans="2:15" ht="18.75">
      <c r="B16" s="145"/>
      <c r="C16" s="70"/>
      <c r="D16" s="71" t="s">
        <v>4</v>
      </c>
      <c r="E16" s="71"/>
      <c r="F16" s="325" t="s">
        <v>7</v>
      </c>
      <c r="G16" s="325"/>
      <c r="H16" s="325"/>
      <c r="I16" s="325"/>
      <c r="J16" s="325"/>
      <c r="K16" s="325"/>
      <c r="L16" s="325"/>
      <c r="M16" s="325"/>
      <c r="N16" s="325"/>
      <c r="O16" s="325"/>
    </row>
    <row r="17" spans="2:15" ht="15.75">
      <c r="B17" s="145"/>
      <c r="D17" s="5"/>
      <c r="E17" s="5"/>
      <c r="F17" s="5"/>
      <c r="G17" s="5"/>
      <c r="H17" s="17"/>
      <c r="I17" s="5"/>
      <c r="J17" s="5"/>
      <c r="K17" s="5"/>
      <c r="L17" s="5"/>
      <c r="M17" s="5"/>
      <c r="N17" s="5"/>
      <c r="O17" s="5"/>
    </row>
    <row r="18" spans="1:15" ht="18.75" customHeight="1">
      <c r="A18" s="67"/>
      <c r="B18" s="144" t="s">
        <v>8</v>
      </c>
      <c r="C18" s="68"/>
      <c r="D18" s="6" t="s">
        <v>170</v>
      </c>
      <c r="E18" s="7" t="s">
        <v>140</v>
      </c>
      <c r="F18" s="460" t="s">
        <v>171</v>
      </c>
      <c r="G18" s="461"/>
      <c r="H18" s="461"/>
      <c r="I18" s="461"/>
      <c r="J18" s="461"/>
      <c r="K18" s="461"/>
      <c r="L18" s="461"/>
      <c r="M18" s="461"/>
      <c r="N18" s="73"/>
      <c r="O18" s="73"/>
    </row>
    <row r="19" spans="2:15" ht="18.75">
      <c r="B19" s="145"/>
      <c r="C19" s="70"/>
      <c r="D19" s="71" t="s">
        <v>4</v>
      </c>
      <c r="E19" s="72"/>
      <c r="F19" s="306" t="s">
        <v>127</v>
      </c>
      <c r="G19" s="306"/>
      <c r="H19" s="306" t="s">
        <v>9</v>
      </c>
      <c r="I19" s="306"/>
      <c r="J19" s="306"/>
      <c r="K19" s="306"/>
      <c r="L19" s="306"/>
      <c r="M19" s="306"/>
      <c r="N19" s="307"/>
      <c r="O19" s="307"/>
    </row>
    <row r="20" ht="12.75">
      <c r="B20" s="145"/>
    </row>
    <row r="21" spans="1:16" s="8" customFormat="1" ht="18.75">
      <c r="A21" s="67"/>
      <c r="B21" s="144" t="s">
        <v>10</v>
      </c>
      <c r="C21" s="74" t="s">
        <v>11</v>
      </c>
      <c r="D21" s="9"/>
      <c r="E21" s="9"/>
      <c r="F21" s="9"/>
      <c r="G21" s="9"/>
      <c r="H21" s="96"/>
      <c r="I21" s="9"/>
      <c r="J21" s="9"/>
      <c r="K21" s="9"/>
      <c r="L21" s="9"/>
      <c r="M21" s="9"/>
      <c r="N21" s="9"/>
      <c r="O21" s="9"/>
      <c r="P21" s="9"/>
    </row>
    <row r="22" spans="3:13" ht="15.75">
      <c r="C22" s="58"/>
      <c r="D22" s="75"/>
      <c r="J22" s="10" t="s">
        <v>12</v>
      </c>
      <c r="M22" s="10"/>
    </row>
    <row r="23" spans="2:14" ht="30" customHeight="1">
      <c r="B23" s="356" t="s">
        <v>13</v>
      </c>
      <c r="C23" s="357"/>
      <c r="D23" s="358"/>
      <c r="E23" s="356" t="s">
        <v>14</v>
      </c>
      <c r="F23" s="357"/>
      <c r="G23" s="358"/>
      <c r="H23" s="315" t="s">
        <v>15</v>
      </c>
      <c r="I23" s="315"/>
      <c r="J23" s="315"/>
      <c r="K23" s="311"/>
      <c r="L23" s="311"/>
      <c r="M23" s="311"/>
      <c r="N23" s="76"/>
    </row>
    <row r="24" spans="2:14" ht="30">
      <c r="B24" s="11" t="s">
        <v>16</v>
      </c>
      <c r="C24" s="11" t="s">
        <v>17</v>
      </c>
      <c r="D24" s="12" t="s">
        <v>18</v>
      </c>
      <c r="E24" s="11" t="s">
        <v>16</v>
      </c>
      <c r="F24" s="11" t="s">
        <v>17</v>
      </c>
      <c r="G24" s="12" t="s">
        <v>18</v>
      </c>
      <c r="H24" s="11" t="s">
        <v>16</v>
      </c>
      <c r="I24" s="11" t="s">
        <v>17</v>
      </c>
      <c r="J24" s="12" t="s">
        <v>18</v>
      </c>
      <c r="K24" s="131"/>
      <c r="L24" s="131"/>
      <c r="M24" s="147"/>
      <c r="N24" s="76"/>
    </row>
    <row r="25" spans="2:14" ht="15.75">
      <c r="B25" s="11">
        <v>1</v>
      </c>
      <c r="C25" s="11">
        <v>2</v>
      </c>
      <c r="D25" s="12">
        <v>3</v>
      </c>
      <c r="E25" s="77">
        <v>4</v>
      </c>
      <c r="F25" s="77">
        <v>5</v>
      </c>
      <c r="G25" s="78">
        <v>6</v>
      </c>
      <c r="H25" s="11">
        <v>7</v>
      </c>
      <c r="I25" s="11">
        <v>8</v>
      </c>
      <c r="J25" s="12">
        <v>9</v>
      </c>
      <c r="K25" s="131"/>
      <c r="L25" s="131"/>
      <c r="M25" s="147"/>
      <c r="N25" s="76"/>
    </row>
    <row r="26" spans="2:14" ht="15">
      <c r="B26" s="55">
        <f>E38</f>
        <v>29543.03698</v>
      </c>
      <c r="C26" s="55">
        <f>F38</f>
        <v>258.881</v>
      </c>
      <c r="D26" s="55">
        <f>B26+C26</f>
        <v>29801.917980000002</v>
      </c>
      <c r="E26" s="55">
        <f>H38</f>
        <v>29527.59165</v>
      </c>
      <c r="F26" s="55">
        <f>I38</f>
        <v>454.81579</v>
      </c>
      <c r="G26" s="55">
        <f>E26+F26</f>
        <v>29982.40744</v>
      </c>
      <c r="H26" s="55">
        <f>K38</f>
        <v>-15.445330000002286</v>
      </c>
      <c r="I26" s="55">
        <f>L38</f>
        <v>195.93479000000002</v>
      </c>
      <c r="J26" s="55">
        <f>M38</f>
        <v>180.48945999999705</v>
      </c>
      <c r="K26" s="148"/>
      <c r="L26" s="148"/>
      <c r="M26" s="148"/>
      <c r="N26" s="75"/>
    </row>
    <row r="27" spans="3:14" ht="15.75" customHeight="1">
      <c r="C27" s="70" t="s">
        <v>19</v>
      </c>
      <c r="K27" s="49"/>
      <c r="L27" s="49"/>
      <c r="M27" s="49"/>
      <c r="N27" s="49"/>
    </row>
    <row r="28" spans="3:12" ht="18.75">
      <c r="C28" s="70"/>
      <c r="L28" s="50"/>
    </row>
    <row r="29" spans="1:16" s="8" customFormat="1" ht="16.5">
      <c r="A29" s="79" t="s">
        <v>132</v>
      </c>
      <c r="B29" s="79"/>
      <c r="C29" s="9"/>
      <c r="D29" s="9"/>
      <c r="E29" s="9"/>
      <c r="F29" s="9"/>
      <c r="G29" s="9"/>
      <c r="H29" s="96"/>
      <c r="I29" s="9"/>
      <c r="J29" s="9"/>
      <c r="K29" s="9"/>
      <c r="L29" s="9"/>
      <c r="M29" s="9"/>
      <c r="N29" s="9"/>
      <c r="O29" s="9"/>
      <c r="P29" s="9"/>
    </row>
    <row r="30" ht="15.75">
      <c r="M30" s="10" t="s">
        <v>12</v>
      </c>
    </row>
    <row r="31" spans="1:16" ht="32.25" customHeight="1">
      <c r="A31" s="295" t="s">
        <v>20</v>
      </c>
      <c r="B31" s="293" t="s">
        <v>133</v>
      </c>
      <c r="C31" s="314" t="s">
        <v>134</v>
      </c>
      <c r="D31" s="314" t="s">
        <v>107</v>
      </c>
      <c r="E31" s="308" t="s">
        <v>21</v>
      </c>
      <c r="F31" s="309"/>
      <c r="G31" s="310"/>
      <c r="H31" s="308" t="s">
        <v>22</v>
      </c>
      <c r="I31" s="309"/>
      <c r="J31" s="310"/>
      <c r="K31" s="308" t="s">
        <v>15</v>
      </c>
      <c r="L31" s="309"/>
      <c r="M31" s="310"/>
      <c r="N31" s="376" t="s">
        <v>263</v>
      </c>
      <c r="O31" s="377"/>
      <c r="P31" s="378"/>
    </row>
    <row r="32" spans="1:16" ht="42.75" customHeight="1">
      <c r="A32" s="296"/>
      <c r="B32" s="294"/>
      <c r="C32" s="314"/>
      <c r="D32" s="314"/>
      <c r="E32" s="11" t="s">
        <v>16</v>
      </c>
      <c r="F32" s="11" t="s">
        <v>17</v>
      </c>
      <c r="G32" s="11" t="s">
        <v>18</v>
      </c>
      <c r="H32" s="11" t="s">
        <v>16</v>
      </c>
      <c r="I32" s="11" t="s">
        <v>17</v>
      </c>
      <c r="J32" s="11" t="s">
        <v>18</v>
      </c>
      <c r="K32" s="11" t="s">
        <v>16</v>
      </c>
      <c r="L32" s="11" t="s">
        <v>17</v>
      </c>
      <c r="M32" s="11" t="s">
        <v>18</v>
      </c>
      <c r="N32" s="379"/>
      <c r="O32" s="379"/>
      <c r="P32" s="379"/>
    </row>
    <row r="33" spans="1:16" ht="93" customHeight="1">
      <c r="A33" s="80">
        <v>1</v>
      </c>
      <c r="B33" s="117">
        <v>1412120</v>
      </c>
      <c r="C33" s="146" t="s">
        <v>140</v>
      </c>
      <c r="D33" s="13" t="s">
        <v>60</v>
      </c>
      <c r="E33" s="192">
        <v>29423.03698</v>
      </c>
      <c r="F33" s="192">
        <v>147.881</v>
      </c>
      <c r="G33" s="192">
        <f aca="true" t="shared" si="0" ref="G33:G38">E33+F33</f>
        <v>29570.917980000002</v>
      </c>
      <c r="H33" s="192">
        <v>29409.09165</v>
      </c>
      <c r="I33" s="192">
        <f>153.60749+102.80954</f>
        <v>256.41703</v>
      </c>
      <c r="J33" s="192">
        <f>H33+I33</f>
        <v>29665.50868</v>
      </c>
      <c r="K33" s="192">
        <f aca="true" t="shared" si="1" ref="K33:M38">H33-E33</f>
        <v>-13.945330000002286</v>
      </c>
      <c r="L33" s="192">
        <f t="shared" si="1"/>
        <v>108.53603000000001</v>
      </c>
      <c r="M33" s="192">
        <f t="shared" si="1"/>
        <v>94.59069999999701</v>
      </c>
      <c r="N33" s="379" t="s">
        <v>253</v>
      </c>
      <c r="O33" s="379"/>
      <c r="P33" s="379"/>
    </row>
    <row r="34" spans="1:16" ht="61.5" customHeight="1">
      <c r="A34" s="80">
        <v>2</v>
      </c>
      <c r="B34" s="117">
        <v>1412120</v>
      </c>
      <c r="C34" s="146" t="s">
        <v>140</v>
      </c>
      <c r="D34" s="37" t="s">
        <v>97</v>
      </c>
      <c r="E34" s="193">
        <v>120</v>
      </c>
      <c r="F34" s="192"/>
      <c r="G34" s="192">
        <f t="shared" si="0"/>
        <v>120</v>
      </c>
      <c r="H34" s="192">
        <v>118.5</v>
      </c>
      <c r="I34" s="192"/>
      <c r="J34" s="192">
        <f>H34+I34</f>
        <v>118.5</v>
      </c>
      <c r="K34" s="192">
        <f t="shared" si="1"/>
        <v>-1.5</v>
      </c>
      <c r="L34" s="192">
        <f t="shared" si="1"/>
        <v>0</v>
      </c>
      <c r="M34" s="192">
        <f t="shared" si="1"/>
        <v>-1.5</v>
      </c>
      <c r="N34" s="549" t="s">
        <v>247</v>
      </c>
      <c r="O34" s="549"/>
      <c r="P34" s="549"/>
    </row>
    <row r="35" spans="1:16" ht="105" customHeight="1">
      <c r="A35" s="91">
        <v>3</v>
      </c>
      <c r="B35" s="117">
        <v>1412120</v>
      </c>
      <c r="C35" s="146" t="s">
        <v>140</v>
      </c>
      <c r="D35" s="37" t="s">
        <v>98</v>
      </c>
      <c r="E35" s="194"/>
      <c r="F35" s="192">
        <v>111</v>
      </c>
      <c r="G35" s="192">
        <f t="shared" si="0"/>
        <v>111</v>
      </c>
      <c r="H35" s="192"/>
      <c r="I35" s="192">
        <f>111+53.63876+33.76</f>
        <v>198.39875999999998</v>
      </c>
      <c r="J35" s="192">
        <f>H35+I35</f>
        <v>198.39875999999998</v>
      </c>
      <c r="K35" s="192">
        <f t="shared" si="1"/>
        <v>0</v>
      </c>
      <c r="L35" s="192">
        <f t="shared" si="1"/>
        <v>87.39875999999998</v>
      </c>
      <c r="M35" s="192">
        <f t="shared" si="1"/>
        <v>87.39875999999998</v>
      </c>
      <c r="N35" s="550" t="s">
        <v>265</v>
      </c>
      <c r="O35" s="550"/>
      <c r="P35" s="550"/>
    </row>
    <row r="36" spans="1:16" ht="3.75" customHeight="1" hidden="1">
      <c r="A36" s="91">
        <v>4</v>
      </c>
      <c r="B36" s="117">
        <v>1412120</v>
      </c>
      <c r="C36" s="146" t="s">
        <v>140</v>
      </c>
      <c r="D36" s="37" t="s">
        <v>99</v>
      </c>
      <c r="E36" s="193">
        <v>0</v>
      </c>
      <c r="F36" s="192"/>
      <c r="G36" s="192">
        <f t="shared" si="0"/>
        <v>0</v>
      </c>
      <c r="H36" s="195"/>
      <c r="I36" s="195"/>
      <c r="J36" s="195">
        <f>H36+I36</f>
        <v>0</v>
      </c>
      <c r="K36" s="192">
        <f t="shared" si="1"/>
        <v>0</v>
      </c>
      <c r="L36" s="192">
        <f t="shared" si="1"/>
        <v>0</v>
      </c>
      <c r="M36" s="192">
        <f t="shared" si="1"/>
        <v>0</v>
      </c>
      <c r="N36" s="545" t="s">
        <v>247</v>
      </c>
      <c r="O36" s="546"/>
      <c r="P36" s="551"/>
    </row>
    <row r="37" spans="1:16" ht="11.25" customHeight="1" hidden="1">
      <c r="A37" s="81">
        <v>5</v>
      </c>
      <c r="B37" s="117">
        <v>1412120</v>
      </c>
      <c r="C37" s="146" t="s">
        <v>140</v>
      </c>
      <c r="D37" s="13" t="s">
        <v>208</v>
      </c>
      <c r="E37" s="192"/>
      <c r="F37" s="192"/>
      <c r="G37" s="192">
        <f t="shared" si="0"/>
        <v>0</v>
      </c>
      <c r="H37" s="193"/>
      <c r="I37" s="193"/>
      <c r="J37" s="195">
        <f>H37+I37</f>
        <v>0</v>
      </c>
      <c r="K37" s="192">
        <f t="shared" si="1"/>
        <v>0</v>
      </c>
      <c r="L37" s="192">
        <f t="shared" si="1"/>
        <v>0</v>
      </c>
      <c r="M37" s="192">
        <f t="shared" si="1"/>
        <v>0</v>
      </c>
      <c r="N37" s="379"/>
      <c r="O37" s="379"/>
      <c r="P37" s="379"/>
    </row>
    <row r="38" spans="1:16" ht="17.25" customHeight="1">
      <c r="A38" s="81"/>
      <c r="B38" s="81"/>
      <c r="C38" s="93"/>
      <c r="D38" s="93" t="s">
        <v>111</v>
      </c>
      <c r="E38" s="184">
        <f aca="true" t="shared" si="2" ref="E38:J38">SUM(E33:E37)</f>
        <v>29543.03698</v>
      </c>
      <c r="F38" s="184">
        <f t="shared" si="2"/>
        <v>258.881</v>
      </c>
      <c r="G38" s="184">
        <f t="shared" si="0"/>
        <v>29801.917980000002</v>
      </c>
      <c r="H38" s="184">
        <f t="shared" si="2"/>
        <v>29527.59165</v>
      </c>
      <c r="I38" s="184">
        <f t="shared" si="2"/>
        <v>454.81579</v>
      </c>
      <c r="J38" s="184">
        <f t="shared" si="2"/>
        <v>29982.40744</v>
      </c>
      <c r="K38" s="184">
        <f t="shared" si="1"/>
        <v>-15.445330000002286</v>
      </c>
      <c r="L38" s="184">
        <f t="shared" si="1"/>
        <v>195.93479000000002</v>
      </c>
      <c r="M38" s="184">
        <f t="shared" si="1"/>
        <v>180.48945999999705</v>
      </c>
      <c r="N38" s="346"/>
      <c r="O38" s="347"/>
      <c r="P38" s="352"/>
    </row>
    <row r="39" spans="3:14" ht="18.75">
      <c r="C39" s="70"/>
      <c r="D39" s="49"/>
      <c r="E39" s="49"/>
      <c r="F39" s="49"/>
      <c r="G39" s="49"/>
      <c r="H39" s="153"/>
      <c r="I39" s="48"/>
      <c r="J39" s="49"/>
      <c r="K39" s="49"/>
      <c r="L39" s="49"/>
      <c r="M39" s="49"/>
      <c r="N39" s="49"/>
    </row>
    <row r="40" spans="1:16" s="8" customFormat="1" ht="15.75" customHeight="1">
      <c r="A40" s="323" t="s">
        <v>106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9"/>
    </row>
    <row r="41" ht="15.75">
      <c r="M41" s="10" t="s">
        <v>12</v>
      </c>
    </row>
    <row r="42" spans="3:16" ht="34.5" customHeight="1">
      <c r="C42" s="301" t="s">
        <v>135</v>
      </c>
      <c r="D42" s="302"/>
      <c r="E42" s="308" t="s">
        <v>21</v>
      </c>
      <c r="F42" s="309"/>
      <c r="G42" s="310"/>
      <c r="H42" s="308" t="s">
        <v>22</v>
      </c>
      <c r="I42" s="309"/>
      <c r="J42" s="310"/>
      <c r="K42" s="308" t="s">
        <v>15</v>
      </c>
      <c r="L42" s="309"/>
      <c r="M42" s="310"/>
      <c r="N42" s="376" t="s">
        <v>263</v>
      </c>
      <c r="O42" s="377"/>
      <c r="P42" s="378"/>
    </row>
    <row r="43" spans="3:16" ht="30" customHeight="1">
      <c r="C43" s="303"/>
      <c r="D43" s="304"/>
      <c r="E43" s="11" t="s">
        <v>16</v>
      </c>
      <c r="F43" s="11" t="s">
        <v>17</v>
      </c>
      <c r="G43" s="11" t="s">
        <v>18</v>
      </c>
      <c r="H43" s="11" t="s">
        <v>16</v>
      </c>
      <c r="I43" s="11" t="s">
        <v>221</v>
      </c>
      <c r="J43" s="11" t="s">
        <v>18</v>
      </c>
      <c r="K43" s="11" t="s">
        <v>16</v>
      </c>
      <c r="L43" s="11" t="s">
        <v>17</v>
      </c>
      <c r="M43" s="11" t="s">
        <v>18</v>
      </c>
      <c r="N43" s="379"/>
      <c r="O43" s="379"/>
      <c r="P43" s="379"/>
    </row>
    <row r="44" spans="3:16" ht="20.25" customHeight="1">
      <c r="C44" s="312">
        <v>1</v>
      </c>
      <c r="D44" s="313"/>
      <c r="E44" s="110">
        <v>2</v>
      </c>
      <c r="F44" s="110">
        <v>3</v>
      </c>
      <c r="G44" s="110">
        <v>4</v>
      </c>
      <c r="H44" s="110">
        <v>5</v>
      </c>
      <c r="I44" s="110">
        <v>6</v>
      </c>
      <c r="J44" s="110">
        <v>7</v>
      </c>
      <c r="K44" s="110">
        <v>8</v>
      </c>
      <c r="L44" s="110">
        <v>9</v>
      </c>
      <c r="M44" s="110">
        <v>10</v>
      </c>
      <c r="N44" s="379"/>
      <c r="O44" s="379"/>
      <c r="P44" s="379"/>
    </row>
    <row r="45" spans="3:16" ht="66.75" customHeight="1">
      <c r="C45" s="297" t="s">
        <v>110</v>
      </c>
      <c r="D45" s="298"/>
      <c r="E45" s="197">
        <v>10840.066</v>
      </c>
      <c r="F45" s="197">
        <v>111</v>
      </c>
      <c r="G45" s="198">
        <f>E45+F45</f>
        <v>10951.066</v>
      </c>
      <c r="H45" s="212">
        <v>10839.897</v>
      </c>
      <c r="I45" s="197">
        <v>111</v>
      </c>
      <c r="J45" s="198">
        <f>H45+I45</f>
        <v>10950.897</v>
      </c>
      <c r="K45" s="197">
        <f>H45-E45</f>
        <v>-0.16899999999986903</v>
      </c>
      <c r="L45" s="197">
        <f>I45-F45</f>
        <v>0</v>
      </c>
      <c r="M45" s="197">
        <f>K45+L45</f>
        <v>-0.16899999999986903</v>
      </c>
      <c r="N45" s="549" t="s">
        <v>247</v>
      </c>
      <c r="O45" s="549"/>
      <c r="P45" s="549"/>
    </row>
    <row r="46" spans="3:16" ht="27" customHeight="1">
      <c r="C46" s="583" t="s">
        <v>111</v>
      </c>
      <c r="D46" s="584"/>
      <c r="E46" s="199">
        <f>E45</f>
        <v>10840.066</v>
      </c>
      <c r="F46" s="199">
        <f>F45</f>
        <v>111</v>
      </c>
      <c r="G46" s="198">
        <f>E46+F46</f>
        <v>10951.066</v>
      </c>
      <c r="H46" s="212">
        <f>H45</f>
        <v>10839.897</v>
      </c>
      <c r="I46" s="197">
        <f>I45</f>
        <v>111</v>
      </c>
      <c r="J46" s="198">
        <f>H46+I46</f>
        <v>10950.897</v>
      </c>
      <c r="K46" s="197">
        <f>H46-E46</f>
        <v>-0.16899999999986903</v>
      </c>
      <c r="L46" s="197">
        <f>I46-F46</f>
        <v>0</v>
      </c>
      <c r="M46" s="197">
        <f>M45</f>
        <v>-0.16899999999986903</v>
      </c>
      <c r="N46" s="379"/>
      <c r="O46" s="379"/>
      <c r="P46" s="379"/>
    </row>
    <row r="47" spans="3:13" ht="15.75">
      <c r="C47" s="63"/>
      <c r="D47" s="57"/>
      <c r="E47" s="82"/>
      <c r="F47" s="82"/>
      <c r="G47" s="82"/>
      <c r="H47" s="99"/>
      <c r="I47" s="82"/>
      <c r="J47" s="82"/>
      <c r="K47" s="82"/>
      <c r="L47" s="82"/>
      <c r="M47" s="82"/>
    </row>
    <row r="48" ht="18.75">
      <c r="C48" s="70"/>
    </row>
    <row r="49" spans="1:16" s="8" customFormat="1" ht="17.25" customHeight="1">
      <c r="A49" s="350" t="s">
        <v>23</v>
      </c>
      <c r="B49" s="350"/>
      <c r="C49" s="350"/>
      <c r="D49" s="350"/>
      <c r="E49" s="350"/>
      <c r="F49" s="350"/>
      <c r="G49" s="350"/>
      <c r="H49" s="350"/>
      <c r="I49" s="350"/>
      <c r="J49" s="350"/>
      <c r="K49" s="351"/>
      <c r="L49" s="351"/>
      <c r="M49" s="351"/>
      <c r="N49" s="350"/>
      <c r="O49" s="9"/>
      <c r="P49" s="9"/>
    </row>
    <row r="50" spans="1:16" ht="33" customHeight="1">
      <c r="A50" s="314" t="s">
        <v>20</v>
      </c>
      <c r="B50" s="293" t="s">
        <v>133</v>
      </c>
      <c r="C50" s="314" t="s">
        <v>24</v>
      </c>
      <c r="D50" s="292"/>
      <c r="E50" s="314" t="s">
        <v>25</v>
      </c>
      <c r="F50" s="380" t="s">
        <v>26</v>
      </c>
      <c r="G50" s="289"/>
      <c r="H50" s="380" t="s">
        <v>21</v>
      </c>
      <c r="I50" s="381"/>
      <c r="J50" s="382"/>
      <c r="K50" s="380" t="s">
        <v>22</v>
      </c>
      <c r="L50" s="363"/>
      <c r="M50" s="364"/>
      <c r="N50" s="380" t="s">
        <v>15</v>
      </c>
      <c r="O50" s="381"/>
      <c r="P50" s="382"/>
    </row>
    <row r="51" spans="1:16" ht="30" customHeight="1">
      <c r="A51" s="288"/>
      <c r="B51" s="294"/>
      <c r="C51" s="292"/>
      <c r="D51" s="292"/>
      <c r="E51" s="288"/>
      <c r="F51" s="290"/>
      <c r="G51" s="291"/>
      <c r="H51" s="383"/>
      <c r="I51" s="384"/>
      <c r="J51" s="385"/>
      <c r="K51" s="365"/>
      <c r="L51" s="360"/>
      <c r="M51" s="361"/>
      <c r="N51" s="383"/>
      <c r="O51" s="384"/>
      <c r="P51" s="385"/>
    </row>
    <row r="52" spans="1:16" ht="39.75" customHeight="1">
      <c r="A52" s="149"/>
      <c r="B52" s="161">
        <v>1412120</v>
      </c>
      <c r="C52" s="356" t="s">
        <v>60</v>
      </c>
      <c r="D52" s="358"/>
      <c r="E52" s="149"/>
      <c r="F52" s="356"/>
      <c r="G52" s="358"/>
      <c r="H52" s="356"/>
      <c r="I52" s="357"/>
      <c r="J52" s="358"/>
      <c r="K52" s="356"/>
      <c r="L52" s="357"/>
      <c r="M52" s="358"/>
      <c r="N52" s="356"/>
      <c r="O52" s="357"/>
      <c r="P52" s="358"/>
    </row>
    <row r="53" spans="1:16" ht="15.75" customHeight="1">
      <c r="A53" s="20">
        <v>1</v>
      </c>
      <c r="B53" s="20"/>
      <c r="C53" s="332" t="s">
        <v>65</v>
      </c>
      <c r="D53" s="333"/>
      <c r="E53" s="13"/>
      <c r="F53" s="458"/>
      <c r="G53" s="504"/>
      <c r="H53" s="398"/>
      <c r="I53" s="398"/>
      <c r="J53" s="398"/>
      <c r="K53" s="398"/>
      <c r="L53" s="398"/>
      <c r="M53" s="399"/>
      <c r="N53" s="386"/>
      <c r="O53" s="387"/>
      <c r="P53" s="388"/>
    </row>
    <row r="54" spans="1:16" ht="21" customHeight="1">
      <c r="A54" s="20"/>
      <c r="B54" s="20"/>
      <c r="C54" s="421" t="s">
        <v>62</v>
      </c>
      <c r="D54" s="422" t="s">
        <v>27</v>
      </c>
      <c r="E54" s="25" t="s">
        <v>28</v>
      </c>
      <c r="F54" s="421" t="s">
        <v>112</v>
      </c>
      <c r="G54" s="422"/>
      <c r="H54" s="277">
        <v>3</v>
      </c>
      <c r="I54" s="278"/>
      <c r="J54" s="269"/>
      <c r="K54" s="433">
        <v>3</v>
      </c>
      <c r="L54" s="434"/>
      <c r="M54" s="435"/>
      <c r="N54" s="369">
        <f>H54-K54</f>
        <v>0</v>
      </c>
      <c r="O54" s="370"/>
      <c r="P54" s="371"/>
    </row>
    <row r="55" spans="1:16" ht="26.25" customHeight="1">
      <c r="A55" s="20"/>
      <c r="B55" s="20"/>
      <c r="C55" s="421" t="s">
        <v>63</v>
      </c>
      <c r="D55" s="422" t="s">
        <v>29</v>
      </c>
      <c r="E55" s="25" t="s">
        <v>91</v>
      </c>
      <c r="F55" s="421" t="s">
        <v>112</v>
      </c>
      <c r="G55" s="422"/>
      <c r="H55" s="462">
        <v>404.75</v>
      </c>
      <c r="I55" s="463"/>
      <c r="J55" s="464"/>
      <c r="K55" s="465">
        <v>392</v>
      </c>
      <c r="L55" s="466"/>
      <c r="M55" s="467"/>
      <c r="N55" s="369">
        <f>H55-K55</f>
        <v>12.75</v>
      </c>
      <c r="O55" s="367"/>
      <c r="P55" s="368"/>
    </row>
    <row r="56" spans="1:16" ht="22.5" customHeight="1">
      <c r="A56" s="20"/>
      <c r="B56" s="24"/>
      <c r="C56" s="444" t="s">
        <v>96</v>
      </c>
      <c r="D56" s="445"/>
      <c r="E56" s="25" t="s">
        <v>28</v>
      </c>
      <c r="F56" s="372" t="s">
        <v>115</v>
      </c>
      <c r="G56" s="373"/>
      <c r="H56" s="494">
        <v>41</v>
      </c>
      <c r="I56" s="555"/>
      <c r="J56" s="556"/>
      <c r="K56" s="433">
        <v>41</v>
      </c>
      <c r="L56" s="434"/>
      <c r="M56" s="435"/>
      <c r="N56" s="369">
        <f>H56-K56</f>
        <v>0</v>
      </c>
      <c r="O56" s="370"/>
      <c r="P56" s="371"/>
    </row>
    <row r="57" spans="1:16" ht="16.5" customHeight="1">
      <c r="A57" s="20"/>
      <c r="B57" s="24"/>
      <c r="C57" s="62"/>
      <c r="D57" s="120"/>
      <c r="E57" s="25"/>
      <c r="F57" s="458" t="s">
        <v>248</v>
      </c>
      <c r="G57" s="504"/>
      <c r="H57" s="398"/>
      <c r="I57" s="398"/>
      <c r="J57" s="398"/>
      <c r="K57" s="398"/>
      <c r="L57" s="398"/>
      <c r="M57" s="399"/>
      <c r="N57" s="125"/>
      <c r="O57" s="112"/>
      <c r="P57" s="113"/>
    </row>
    <row r="58" spans="1:16" ht="18.75" customHeight="1">
      <c r="A58" s="20">
        <v>2</v>
      </c>
      <c r="B58" s="24"/>
      <c r="C58" s="332" t="s">
        <v>67</v>
      </c>
      <c r="D58" s="333"/>
      <c r="E58" s="25"/>
      <c r="F58" s="505"/>
      <c r="G58" s="585"/>
      <c r="H58" s="462"/>
      <c r="I58" s="463"/>
      <c r="J58" s="464"/>
      <c r="K58" s="589"/>
      <c r="L58" s="589"/>
      <c r="M58" s="589"/>
      <c r="N58" s="369">
        <f>H58-K58</f>
        <v>0</v>
      </c>
      <c r="O58" s="370"/>
      <c r="P58" s="371"/>
    </row>
    <row r="59" spans="1:16" ht="29.25" customHeight="1">
      <c r="A59" s="20"/>
      <c r="B59" s="24"/>
      <c r="C59" s="563" t="s">
        <v>69</v>
      </c>
      <c r="D59" s="564"/>
      <c r="E59" s="25" t="s">
        <v>93</v>
      </c>
      <c r="F59" s="372" t="s">
        <v>115</v>
      </c>
      <c r="G59" s="373"/>
      <c r="H59" s="277">
        <v>317688</v>
      </c>
      <c r="I59" s="278"/>
      <c r="J59" s="269"/>
      <c r="K59" s="305">
        <v>333423</v>
      </c>
      <c r="L59" s="370"/>
      <c r="M59" s="371"/>
      <c r="N59" s="414">
        <f>H59-K59</f>
        <v>-15735</v>
      </c>
      <c r="O59" s="415"/>
      <c r="P59" s="416"/>
    </row>
    <row r="60" spans="1:16" ht="22.5" customHeight="1">
      <c r="A60" s="20"/>
      <c r="B60" s="24"/>
      <c r="C60" s="436" t="s">
        <v>176</v>
      </c>
      <c r="D60" s="437"/>
      <c r="E60" s="173" t="s">
        <v>93</v>
      </c>
      <c r="F60" s="372" t="s">
        <v>115</v>
      </c>
      <c r="G60" s="373"/>
      <c r="H60" s="362">
        <v>10.291</v>
      </c>
      <c r="I60" s="354"/>
      <c r="J60" s="355"/>
      <c r="K60" s="408">
        <v>13.812</v>
      </c>
      <c r="L60" s="409"/>
      <c r="M60" s="410"/>
      <c r="N60" s="414">
        <f>H60-K60</f>
        <v>-3.520999999999999</v>
      </c>
      <c r="O60" s="415"/>
      <c r="P60" s="416"/>
    </row>
    <row r="61" spans="1:16" ht="18.75" customHeight="1">
      <c r="A61" s="20"/>
      <c r="B61" s="24"/>
      <c r="C61" s="119"/>
      <c r="D61" s="590" t="s">
        <v>253</v>
      </c>
      <c r="E61" s="401"/>
      <c r="F61" s="401"/>
      <c r="G61" s="401"/>
      <c r="H61" s="401"/>
      <c r="I61" s="401"/>
      <c r="J61" s="401"/>
      <c r="K61" s="401"/>
      <c r="L61" s="401"/>
      <c r="M61" s="402"/>
      <c r="N61" s="128"/>
      <c r="O61" s="129"/>
      <c r="P61" s="130"/>
    </row>
    <row r="62" spans="1:16" ht="21" customHeight="1">
      <c r="A62" s="20">
        <v>3</v>
      </c>
      <c r="B62" s="24"/>
      <c r="C62" s="332" t="s">
        <v>73</v>
      </c>
      <c r="D62" s="333" t="s">
        <v>33</v>
      </c>
      <c r="E62" s="25"/>
      <c r="F62" s="372"/>
      <c r="G62" s="373"/>
      <c r="H62" s="586">
        <f>H59/104.75*2.61</f>
        <v>7915.662816229117</v>
      </c>
      <c r="I62" s="587"/>
      <c r="J62" s="588"/>
      <c r="K62" s="591"/>
      <c r="L62" s="591"/>
      <c r="M62" s="592"/>
      <c r="N62" s="369">
        <f>H62-K62</f>
        <v>7915.662816229117</v>
      </c>
      <c r="O62" s="370"/>
      <c r="P62" s="371"/>
    </row>
    <row r="63" spans="1:16" ht="21" customHeight="1">
      <c r="A63" s="20"/>
      <c r="B63" s="24"/>
      <c r="C63" s="436" t="s">
        <v>172</v>
      </c>
      <c r="D63" s="437"/>
      <c r="E63" s="173" t="s">
        <v>32</v>
      </c>
      <c r="F63" s="372" t="s">
        <v>115</v>
      </c>
      <c r="G63" s="373"/>
      <c r="H63" s="494">
        <v>7928</v>
      </c>
      <c r="I63" s="555"/>
      <c r="J63" s="556"/>
      <c r="K63" s="417">
        <f>H63/H59*K59</f>
        <v>8320.67167787263</v>
      </c>
      <c r="L63" s="418"/>
      <c r="M63" s="419"/>
      <c r="N63" s="414">
        <f>H63-K63</f>
        <v>-392.6716778726295</v>
      </c>
      <c r="O63" s="415"/>
      <c r="P63" s="416"/>
    </row>
    <row r="64" spans="1:16" ht="33" customHeight="1">
      <c r="A64" s="20"/>
      <c r="B64" s="24"/>
      <c r="C64" s="436" t="s">
        <v>173</v>
      </c>
      <c r="D64" s="437"/>
      <c r="E64" s="173" t="s">
        <v>90</v>
      </c>
      <c r="F64" s="372" t="s">
        <v>115</v>
      </c>
      <c r="G64" s="373"/>
      <c r="H64" s="481">
        <v>10.1</v>
      </c>
      <c r="I64" s="482"/>
      <c r="J64" s="483"/>
      <c r="K64" s="468">
        <v>10.1</v>
      </c>
      <c r="L64" s="469"/>
      <c r="M64" s="470"/>
      <c r="N64" s="369">
        <f>H64-K64</f>
        <v>0</v>
      </c>
      <c r="O64" s="370"/>
      <c r="P64" s="371"/>
    </row>
    <row r="65" spans="1:16" ht="33.75" customHeight="1">
      <c r="A65" s="20"/>
      <c r="B65" s="24"/>
      <c r="C65" s="436" t="s">
        <v>174</v>
      </c>
      <c r="D65" s="437"/>
      <c r="E65" s="173" t="s">
        <v>90</v>
      </c>
      <c r="F65" s="372" t="s">
        <v>115</v>
      </c>
      <c r="G65" s="373"/>
      <c r="H65" s="277">
        <v>10</v>
      </c>
      <c r="I65" s="278"/>
      <c r="J65" s="269"/>
      <c r="K65" s="433">
        <v>10</v>
      </c>
      <c r="L65" s="434"/>
      <c r="M65" s="435"/>
      <c r="N65" s="369">
        <f>H65-K65</f>
        <v>0</v>
      </c>
      <c r="O65" s="370"/>
      <c r="P65" s="371"/>
    </row>
    <row r="66" spans="1:16" ht="22.5" customHeight="1">
      <c r="A66" s="20"/>
      <c r="B66" s="24"/>
      <c r="C66" s="124"/>
      <c r="D66" s="30"/>
      <c r="E66" s="400" t="s">
        <v>254</v>
      </c>
      <c r="F66" s="485"/>
      <c r="G66" s="485"/>
      <c r="H66" s="485"/>
      <c r="I66" s="485"/>
      <c r="J66" s="485"/>
      <c r="K66" s="485"/>
      <c r="L66" s="485"/>
      <c r="M66" s="486"/>
      <c r="N66" s="125"/>
      <c r="O66" s="112"/>
      <c r="P66" s="113"/>
    </row>
    <row r="67" spans="1:16" ht="17.25" customHeight="1">
      <c r="A67" s="20">
        <v>4</v>
      </c>
      <c r="B67" s="24"/>
      <c r="C67" s="332" t="s">
        <v>74</v>
      </c>
      <c r="D67" s="333" t="s">
        <v>34</v>
      </c>
      <c r="E67" s="25"/>
      <c r="F67" s="372"/>
      <c r="G67" s="373"/>
      <c r="H67" s="279"/>
      <c r="I67" s="280"/>
      <c r="J67" s="281"/>
      <c r="K67" s="370"/>
      <c r="L67" s="370"/>
      <c r="M67" s="371"/>
      <c r="N67" s="369">
        <f>H67-K67</f>
        <v>0</v>
      </c>
      <c r="O67" s="370"/>
      <c r="P67" s="371"/>
    </row>
    <row r="68" spans="1:16" ht="43.5" customHeight="1">
      <c r="A68" s="24"/>
      <c r="B68" s="24"/>
      <c r="C68" s="436" t="s">
        <v>175</v>
      </c>
      <c r="D68" s="437"/>
      <c r="E68" s="173" t="s">
        <v>37</v>
      </c>
      <c r="F68" s="372" t="s">
        <v>115</v>
      </c>
      <c r="G68" s="373"/>
      <c r="H68" s="279">
        <v>0.08</v>
      </c>
      <c r="I68" s="280"/>
      <c r="J68" s="281"/>
      <c r="K68" s="369" t="s">
        <v>35</v>
      </c>
      <c r="L68" s="367"/>
      <c r="M68" s="368"/>
      <c r="N68" s="369"/>
      <c r="O68" s="370"/>
      <c r="P68" s="371"/>
    </row>
    <row r="69" spans="1:16" ht="38.25" customHeight="1">
      <c r="A69" s="167"/>
      <c r="B69" s="168">
        <v>1412120</v>
      </c>
      <c r="C69" s="427" t="s">
        <v>97</v>
      </c>
      <c r="D69" s="428"/>
      <c r="E69" s="167"/>
      <c r="F69" s="427"/>
      <c r="G69" s="428"/>
      <c r="H69" s="427"/>
      <c r="I69" s="500"/>
      <c r="J69" s="428"/>
      <c r="K69" s="427"/>
      <c r="L69" s="500"/>
      <c r="M69" s="428"/>
      <c r="N69" s="427"/>
      <c r="O69" s="500"/>
      <c r="P69" s="428"/>
    </row>
    <row r="70" spans="1:16" ht="20.25" customHeight="1">
      <c r="A70" s="20">
        <v>1</v>
      </c>
      <c r="B70" s="24"/>
      <c r="C70" s="332" t="s">
        <v>65</v>
      </c>
      <c r="D70" s="333"/>
      <c r="E70" s="13"/>
      <c r="F70" s="321"/>
      <c r="G70" s="507"/>
      <c r="H70" s="271"/>
      <c r="I70" s="271"/>
      <c r="J70" s="271"/>
      <c r="K70" s="271"/>
      <c r="L70" s="271"/>
      <c r="M70" s="272"/>
      <c r="N70" s="447"/>
      <c r="O70" s="447"/>
      <c r="P70" s="286"/>
    </row>
    <row r="71" spans="1:16" ht="29.25" customHeight="1">
      <c r="A71" s="20"/>
      <c r="B71" s="20"/>
      <c r="C71" s="276" t="s">
        <v>30</v>
      </c>
      <c r="D71" s="276"/>
      <c r="E71" s="43" t="s">
        <v>31</v>
      </c>
      <c r="F71" s="321" t="s">
        <v>216</v>
      </c>
      <c r="G71" s="429"/>
      <c r="H71" s="270">
        <f>G34</f>
        <v>120</v>
      </c>
      <c r="I71" s="455"/>
      <c r="J71" s="456"/>
      <c r="K71" s="270">
        <v>118.5</v>
      </c>
      <c r="L71" s="455"/>
      <c r="M71" s="456"/>
      <c r="N71" s="270">
        <f>H71-K71</f>
        <v>1.5</v>
      </c>
      <c r="O71" s="370"/>
      <c r="P71" s="371"/>
    </row>
    <row r="72" spans="1:16" ht="35.25" customHeight="1">
      <c r="A72" s="20"/>
      <c r="B72" s="24"/>
      <c r="C72" s="62"/>
      <c r="D72" s="120"/>
      <c r="E72" s="43"/>
      <c r="F72" s="321" t="str">
        <f>N36</f>
        <v>Відхилення планових показників від фактично виконаних пояснюється тим, що фактичні роботи були виконані на меншу суму ніж заплановано </v>
      </c>
      <c r="G72" s="507"/>
      <c r="H72" s="271"/>
      <c r="I72" s="271"/>
      <c r="J72" s="271"/>
      <c r="K72" s="271"/>
      <c r="L72" s="271"/>
      <c r="M72" s="272"/>
      <c r="N72" s="242"/>
      <c r="O72" s="112"/>
      <c r="P72" s="113"/>
    </row>
    <row r="73" spans="1:16" ht="16.5" customHeight="1">
      <c r="A73" s="20">
        <v>2</v>
      </c>
      <c r="B73" s="24"/>
      <c r="C73" s="423" t="s">
        <v>66</v>
      </c>
      <c r="D73" s="424"/>
      <c r="E73" s="43"/>
      <c r="F73" s="420"/>
      <c r="G73" s="420"/>
      <c r="H73" s="305"/>
      <c r="I73" s="370"/>
      <c r="J73" s="371"/>
      <c r="K73" s="370"/>
      <c r="L73" s="370"/>
      <c r="M73" s="371"/>
      <c r="N73" s="370"/>
      <c r="O73" s="370"/>
      <c r="P73" s="371"/>
    </row>
    <row r="74" spans="1:16" ht="38.25" customHeight="1">
      <c r="A74" s="20"/>
      <c r="B74" s="20"/>
      <c r="C74" s="276" t="s">
        <v>101</v>
      </c>
      <c r="D74" s="276"/>
      <c r="E74" s="43" t="s">
        <v>28</v>
      </c>
      <c r="F74" s="321" t="s">
        <v>216</v>
      </c>
      <c r="G74" s="322"/>
      <c r="H74" s="305">
        <v>3</v>
      </c>
      <c r="I74" s="370"/>
      <c r="J74" s="371"/>
      <c r="K74" s="370">
        <v>3</v>
      </c>
      <c r="L74" s="370"/>
      <c r="M74" s="371"/>
      <c r="N74" s="305"/>
      <c r="O74" s="370"/>
      <c r="P74" s="371"/>
    </row>
    <row r="75" spans="1:16" ht="24" customHeight="1">
      <c r="A75" s="20">
        <v>3</v>
      </c>
      <c r="B75" s="24"/>
      <c r="C75" s="423" t="s">
        <v>79</v>
      </c>
      <c r="D75" s="424"/>
      <c r="E75" s="43"/>
      <c r="F75" s="420"/>
      <c r="G75" s="420"/>
      <c r="H75" s="305"/>
      <c r="I75" s="370"/>
      <c r="J75" s="371"/>
      <c r="K75" s="370"/>
      <c r="L75" s="370"/>
      <c r="M75" s="371"/>
      <c r="N75" s="370"/>
      <c r="O75" s="370"/>
      <c r="P75" s="371"/>
    </row>
    <row r="76" spans="1:16" ht="28.5" customHeight="1">
      <c r="A76" s="20"/>
      <c r="B76" s="20"/>
      <c r="C76" s="432" t="s">
        <v>102</v>
      </c>
      <c r="D76" s="432"/>
      <c r="E76" s="43" t="s">
        <v>31</v>
      </c>
      <c r="F76" s="420" t="s">
        <v>36</v>
      </c>
      <c r="G76" s="420"/>
      <c r="H76" s="341">
        <f>H71/H74</f>
        <v>40</v>
      </c>
      <c r="I76" s="326"/>
      <c r="J76" s="327"/>
      <c r="K76" s="341">
        <f>K71/K74</f>
        <v>39.5</v>
      </c>
      <c r="L76" s="326"/>
      <c r="M76" s="327"/>
      <c r="N76" s="341">
        <f>H76-K76</f>
        <v>0.5</v>
      </c>
      <c r="O76" s="326">
        <f>I76-L76</f>
        <v>0</v>
      </c>
      <c r="P76" s="327">
        <f>J76-M76</f>
        <v>0</v>
      </c>
    </row>
    <row r="77" spans="1:16" ht="31.5" customHeight="1">
      <c r="A77" s="20"/>
      <c r="B77" s="24"/>
      <c r="C77" s="231"/>
      <c r="D77" s="232"/>
      <c r="E77" s="43"/>
      <c r="F77" s="321" t="s">
        <v>247</v>
      </c>
      <c r="G77" s="507"/>
      <c r="H77" s="271"/>
      <c r="I77" s="271"/>
      <c r="J77" s="271"/>
      <c r="K77" s="271"/>
      <c r="L77" s="271"/>
      <c r="M77" s="272"/>
      <c r="N77" s="182"/>
      <c r="O77" s="182"/>
      <c r="P77" s="183"/>
    </row>
    <row r="78" spans="1:16" ht="30" customHeight="1">
      <c r="A78" s="20">
        <v>4</v>
      </c>
      <c r="B78" s="24"/>
      <c r="C78" s="332" t="s">
        <v>74</v>
      </c>
      <c r="D78" s="333" t="s">
        <v>34</v>
      </c>
      <c r="E78" s="43"/>
      <c r="F78" s="321">
        <f>F70</f>
        <v>0</v>
      </c>
      <c r="G78" s="507"/>
      <c r="H78" s="271"/>
      <c r="I78" s="271"/>
      <c r="J78" s="271"/>
      <c r="K78" s="271"/>
      <c r="L78" s="271"/>
      <c r="M78" s="272"/>
      <c r="N78" s="370"/>
      <c r="O78" s="370"/>
      <c r="P78" s="371"/>
    </row>
    <row r="79" spans="1:16" ht="37.5" customHeight="1">
      <c r="A79" s="18"/>
      <c r="B79" s="141"/>
      <c r="C79" s="425" t="s">
        <v>123</v>
      </c>
      <c r="D79" s="426"/>
      <c r="E79" s="43" t="s">
        <v>37</v>
      </c>
      <c r="F79" s="420" t="s">
        <v>36</v>
      </c>
      <c r="G79" s="420"/>
      <c r="H79" s="369">
        <v>4.35</v>
      </c>
      <c r="I79" s="367"/>
      <c r="J79" s="368"/>
      <c r="K79" s="508">
        <f>H79</f>
        <v>4.35</v>
      </c>
      <c r="L79" s="508"/>
      <c r="M79" s="508"/>
      <c r="N79" s="501"/>
      <c r="O79" s="502"/>
      <c r="P79" s="503"/>
    </row>
    <row r="80" spans="1:16" ht="36" customHeight="1">
      <c r="A80" s="167"/>
      <c r="B80" s="168">
        <v>1412120</v>
      </c>
      <c r="C80" s="427" t="s">
        <v>98</v>
      </c>
      <c r="D80" s="428"/>
      <c r="E80" s="167"/>
      <c r="F80" s="427"/>
      <c r="G80" s="428"/>
      <c r="H80" s="427"/>
      <c r="I80" s="500"/>
      <c r="J80" s="428"/>
      <c r="K80" s="427"/>
      <c r="L80" s="500"/>
      <c r="M80" s="428"/>
      <c r="N80" s="427"/>
      <c r="O80" s="500"/>
      <c r="P80" s="428"/>
    </row>
    <row r="81" spans="1:16" ht="15" customHeight="1">
      <c r="A81" s="160">
        <v>1</v>
      </c>
      <c r="B81" s="142"/>
      <c r="C81" s="332" t="s">
        <v>65</v>
      </c>
      <c r="D81" s="333"/>
      <c r="E81" s="13"/>
      <c r="F81" s="316"/>
      <c r="G81" s="317"/>
      <c r="H81" s="285"/>
      <c r="I81" s="447"/>
      <c r="J81" s="286">
        <f>H81+I81</f>
        <v>0</v>
      </c>
      <c r="K81" s="285"/>
      <c r="L81" s="447"/>
      <c r="M81" s="286">
        <f>K81+L81</f>
        <v>0</v>
      </c>
      <c r="N81" s="285">
        <f aca="true" t="shared" si="3" ref="N81:P87">H81-K81</f>
        <v>0</v>
      </c>
      <c r="O81" s="447">
        <f t="shared" si="3"/>
        <v>0</v>
      </c>
      <c r="P81" s="286">
        <f t="shared" si="3"/>
        <v>0</v>
      </c>
    </row>
    <row r="82" spans="1:16" ht="22.5" customHeight="1">
      <c r="A82" s="31"/>
      <c r="B82" s="34"/>
      <c r="C82" s="297" t="s">
        <v>84</v>
      </c>
      <c r="D82" s="446"/>
      <c r="E82" s="43" t="s">
        <v>31</v>
      </c>
      <c r="F82" s="458" t="s">
        <v>217</v>
      </c>
      <c r="G82" s="459"/>
      <c r="H82" s="341">
        <f>G35</f>
        <v>111</v>
      </c>
      <c r="I82" s="326"/>
      <c r="J82" s="327"/>
      <c r="K82" s="341">
        <f>I35</f>
        <v>198.39875999999998</v>
      </c>
      <c r="L82" s="326">
        <v>48.445</v>
      </c>
      <c r="M82" s="327">
        <f>K82+L82</f>
        <v>246.84375999999997</v>
      </c>
      <c r="N82" s="341">
        <f t="shared" si="3"/>
        <v>-87.39875999999998</v>
      </c>
      <c r="O82" s="326">
        <f t="shared" si="3"/>
        <v>-48.445</v>
      </c>
      <c r="P82" s="327">
        <f t="shared" si="3"/>
        <v>-246.84375999999997</v>
      </c>
    </row>
    <row r="83" spans="1:16" ht="30.75" customHeight="1">
      <c r="A83" s="31"/>
      <c r="B83" s="34"/>
      <c r="C83" s="231"/>
      <c r="D83" s="239"/>
      <c r="E83" s="43"/>
      <c r="F83" s="498" t="s">
        <v>265</v>
      </c>
      <c r="G83" s="499"/>
      <c r="H83" s="499"/>
      <c r="I83" s="398"/>
      <c r="J83" s="398"/>
      <c r="K83" s="398"/>
      <c r="L83" s="398"/>
      <c r="M83" s="398"/>
      <c r="N83" s="398"/>
      <c r="O83" s="398"/>
      <c r="P83" s="399"/>
    </row>
    <row r="84" spans="1:16" ht="19.5" customHeight="1">
      <c r="A84" s="160">
        <v>2</v>
      </c>
      <c r="B84" s="142"/>
      <c r="C84" s="423" t="s">
        <v>66</v>
      </c>
      <c r="D84" s="424"/>
      <c r="E84" s="43"/>
      <c r="F84" s="458"/>
      <c r="G84" s="504"/>
      <c r="H84" s="398"/>
      <c r="I84" s="398"/>
      <c r="J84" s="398"/>
      <c r="K84" s="398"/>
      <c r="L84" s="398"/>
      <c r="M84" s="399"/>
      <c r="N84" s="305">
        <f t="shared" si="3"/>
        <v>0</v>
      </c>
      <c r="O84" s="370">
        <f t="shared" si="3"/>
        <v>0</v>
      </c>
      <c r="P84" s="371">
        <f t="shared" si="3"/>
        <v>0</v>
      </c>
    </row>
    <row r="85" spans="1:16" ht="28.5" customHeight="1">
      <c r="A85" s="31"/>
      <c r="B85" s="34"/>
      <c r="C85" s="444" t="s">
        <v>85</v>
      </c>
      <c r="D85" s="445"/>
      <c r="E85" s="43" t="s">
        <v>28</v>
      </c>
      <c r="F85" s="458" t="s">
        <v>218</v>
      </c>
      <c r="G85" s="459"/>
      <c r="H85" s="305">
        <v>12</v>
      </c>
      <c r="I85" s="370"/>
      <c r="J85" s="371"/>
      <c r="K85" s="305">
        <v>18</v>
      </c>
      <c r="L85" s="370"/>
      <c r="M85" s="371"/>
      <c r="N85" s="305">
        <f t="shared" si="3"/>
        <v>-6</v>
      </c>
      <c r="O85" s="370">
        <f t="shared" si="3"/>
        <v>0</v>
      </c>
      <c r="P85" s="371">
        <f t="shared" si="3"/>
        <v>0</v>
      </c>
    </row>
    <row r="86" spans="1:16" ht="28.5" customHeight="1">
      <c r="A86" s="31"/>
      <c r="B86" s="34"/>
      <c r="C86" s="62"/>
      <c r="D86" s="120"/>
      <c r="E86" s="43"/>
      <c r="F86" s="498" t="s">
        <v>268</v>
      </c>
      <c r="G86" s="499"/>
      <c r="H86" s="499"/>
      <c r="I86" s="398"/>
      <c r="J86" s="398"/>
      <c r="K86" s="398"/>
      <c r="L86" s="398"/>
      <c r="M86" s="398"/>
      <c r="N86" s="398"/>
      <c r="O86" s="398"/>
      <c r="P86" s="399"/>
    </row>
    <row r="87" spans="1:16" ht="18.75" customHeight="1">
      <c r="A87" s="160">
        <v>3</v>
      </c>
      <c r="B87" s="142"/>
      <c r="C87" s="423" t="s">
        <v>79</v>
      </c>
      <c r="D87" s="424"/>
      <c r="E87" s="43"/>
      <c r="F87" s="316"/>
      <c r="G87" s="317"/>
      <c r="H87" s="305">
        <v>0</v>
      </c>
      <c r="I87" s="370"/>
      <c r="J87" s="371"/>
      <c r="K87" s="305">
        <v>0</v>
      </c>
      <c r="L87" s="370"/>
      <c r="M87" s="371">
        <f>K87+L87</f>
        <v>0</v>
      </c>
      <c r="N87" s="305">
        <f t="shared" si="3"/>
        <v>0</v>
      </c>
      <c r="O87" s="370">
        <f t="shared" si="3"/>
        <v>0</v>
      </c>
      <c r="P87" s="371">
        <f t="shared" si="3"/>
        <v>0</v>
      </c>
    </row>
    <row r="88" spans="1:16" ht="33.75" customHeight="1">
      <c r="A88" s="31"/>
      <c r="B88" s="34"/>
      <c r="C88" s="444" t="s">
        <v>108</v>
      </c>
      <c r="D88" s="445"/>
      <c r="E88" s="43" t="s">
        <v>31</v>
      </c>
      <c r="F88" s="509" t="s">
        <v>36</v>
      </c>
      <c r="G88" s="510"/>
      <c r="H88" s="341">
        <f>H82/H85</f>
        <v>9.25</v>
      </c>
      <c r="I88" s="326"/>
      <c r="J88" s="327"/>
      <c r="K88" s="341">
        <f>K82/K85</f>
        <v>11.022153333333332</v>
      </c>
      <c r="L88" s="326"/>
      <c r="M88" s="327"/>
      <c r="N88" s="341">
        <f>H88-K88</f>
        <v>-1.772153333333332</v>
      </c>
      <c r="O88" s="326"/>
      <c r="P88" s="327"/>
    </row>
    <row r="89" spans="1:16" ht="30.75" customHeight="1">
      <c r="A89" s="31"/>
      <c r="B89" s="34"/>
      <c r="C89" s="62"/>
      <c r="D89" s="120"/>
      <c r="E89" s="43"/>
      <c r="F89" s="498" t="s">
        <v>265</v>
      </c>
      <c r="G89" s="499"/>
      <c r="H89" s="499"/>
      <c r="I89" s="398"/>
      <c r="J89" s="398"/>
      <c r="K89" s="398"/>
      <c r="L89" s="398"/>
      <c r="M89" s="398"/>
      <c r="N89" s="398"/>
      <c r="O89" s="398"/>
      <c r="P89" s="399"/>
    </row>
    <row r="90" spans="1:16" ht="21.75" customHeight="1">
      <c r="A90" s="169" t="s">
        <v>154</v>
      </c>
      <c r="B90" s="143"/>
      <c r="C90" s="332" t="s">
        <v>74</v>
      </c>
      <c r="D90" s="333"/>
      <c r="E90" s="33"/>
      <c r="F90" s="285">
        <f>F84</f>
        <v>0</v>
      </c>
      <c r="G90" s="447"/>
      <c r="H90" s="271"/>
      <c r="I90" s="271"/>
      <c r="J90" s="271"/>
      <c r="K90" s="271"/>
      <c r="L90" s="271"/>
      <c r="M90" s="272"/>
      <c r="N90" s="305"/>
      <c r="O90" s="370"/>
      <c r="P90" s="371"/>
    </row>
    <row r="91" spans="1:16" ht="54.75" customHeight="1">
      <c r="A91" s="31"/>
      <c r="B91" s="34"/>
      <c r="C91" s="444" t="s">
        <v>86</v>
      </c>
      <c r="D91" s="445"/>
      <c r="E91" s="43" t="s">
        <v>31</v>
      </c>
      <c r="F91" s="509" t="s">
        <v>36</v>
      </c>
      <c r="G91" s="510"/>
      <c r="H91" s="369">
        <v>0.25</v>
      </c>
      <c r="I91" s="367"/>
      <c r="J91" s="368"/>
      <c r="K91" s="508">
        <v>0.25</v>
      </c>
      <c r="L91" s="508"/>
      <c r="M91" s="508"/>
      <c r="N91" s="305"/>
      <c r="O91" s="370"/>
      <c r="P91" s="371"/>
    </row>
    <row r="92" spans="1:16" ht="27" customHeight="1" hidden="1">
      <c r="A92" s="167"/>
      <c r="B92" s="168">
        <v>1412120</v>
      </c>
      <c r="C92" s="427" t="s">
        <v>99</v>
      </c>
      <c r="D92" s="428"/>
      <c r="E92" s="167"/>
      <c r="F92" s="427"/>
      <c r="G92" s="428"/>
      <c r="H92" s="427"/>
      <c r="I92" s="500"/>
      <c r="J92" s="428"/>
      <c r="K92" s="427"/>
      <c r="L92" s="500"/>
      <c r="M92" s="428"/>
      <c r="N92" s="427"/>
      <c r="O92" s="500"/>
      <c r="P92" s="428"/>
    </row>
    <row r="93" spans="1:16" ht="18" customHeight="1" hidden="1">
      <c r="A93" s="160">
        <v>1</v>
      </c>
      <c r="B93" s="142"/>
      <c r="C93" s="533" t="s">
        <v>65</v>
      </c>
      <c r="D93" s="534"/>
      <c r="E93" s="534"/>
      <c r="F93" s="534"/>
      <c r="G93" s="534"/>
      <c r="H93" s="534"/>
      <c r="I93" s="534"/>
      <c r="J93" s="534"/>
      <c r="K93" s="534"/>
      <c r="L93" s="534"/>
      <c r="M93" s="534"/>
      <c r="N93" s="534"/>
      <c r="O93" s="534"/>
      <c r="P93" s="535"/>
    </row>
    <row r="94" spans="1:16" ht="15.75" customHeight="1" hidden="1">
      <c r="A94" s="34"/>
      <c r="B94" s="34"/>
      <c r="C94" s="297" t="s">
        <v>84</v>
      </c>
      <c r="D94" s="446"/>
      <c r="E94" s="43" t="s">
        <v>31</v>
      </c>
      <c r="F94" s="316" t="s">
        <v>209</v>
      </c>
      <c r="G94" s="317"/>
      <c r="H94" s="270">
        <f>G36</f>
        <v>0</v>
      </c>
      <c r="I94" s="455"/>
      <c r="J94" s="456"/>
      <c r="K94" s="270">
        <f>J36</f>
        <v>0</v>
      </c>
      <c r="L94" s="455"/>
      <c r="M94" s="456"/>
      <c r="N94" s="514">
        <f>H94-K94</f>
        <v>0</v>
      </c>
      <c r="O94" s="515"/>
      <c r="P94" s="516"/>
    </row>
    <row r="95" spans="1:16" ht="16.5" customHeight="1" hidden="1">
      <c r="A95" s="160">
        <v>2</v>
      </c>
      <c r="B95" s="142"/>
      <c r="C95" s="423" t="s">
        <v>66</v>
      </c>
      <c r="D95" s="424"/>
      <c r="E95" s="43"/>
      <c r="F95" s="316"/>
      <c r="G95" s="317"/>
      <c r="H95" s="520"/>
      <c r="I95" s="521"/>
      <c r="J95" s="522"/>
      <c r="K95" s="520"/>
      <c r="L95" s="521"/>
      <c r="M95" s="522"/>
      <c r="N95" s="514">
        <f>H95-K95</f>
        <v>0</v>
      </c>
      <c r="O95" s="515"/>
      <c r="P95" s="516"/>
    </row>
    <row r="96" spans="1:16" ht="27.75" customHeight="1" hidden="1">
      <c r="A96" s="34"/>
      <c r="B96" s="34"/>
      <c r="C96" s="297" t="s">
        <v>103</v>
      </c>
      <c r="D96" s="446"/>
      <c r="E96" s="43" t="s">
        <v>28</v>
      </c>
      <c r="F96" s="458" t="s">
        <v>212</v>
      </c>
      <c r="G96" s="459"/>
      <c r="H96" s="305">
        <v>2</v>
      </c>
      <c r="I96" s="370"/>
      <c r="J96" s="371"/>
      <c r="K96" s="305">
        <v>2</v>
      </c>
      <c r="L96" s="370"/>
      <c r="M96" s="371"/>
      <c r="N96" s="539">
        <f>H96-K96</f>
        <v>0</v>
      </c>
      <c r="O96" s="540"/>
      <c r="P96" s="541"/>
    </row>
    <row r="97" spans="1:16" ht="21.75" customHeight="1" hidden="1">
      <c r="A97" s="160">
        <v>3</v>
      </c>
      <c r="B97" s="142"/>
      <c r="C97" s="423" t="s">
        <v>79</v>
      </c>
      <c r="D97" s="424"/>
      <c r="E97" s="43"/>
      <c r="F97" s="316"/>
      <c r="G97" s="317"/>
      <c r="H97" s="520"/>
      <c r="I97" s="521"/>
      <c r="J97" s="522"/>
      <c r="K97" s="520"/>
      <c r="L97" s="521"/>
      <c r="M97" s="522"/>
      <c r="N97" s="514">
        <f>H97-K97</f>
        <v>0</v>
      </c>
      <c r="O97" s="515"/>
      <c r="P97" s="516"/>
    </row>
    <row r="98" spans="1:16" ht="18.75" customHeight="1" hidden="1">
      <c r="A98" s="34"/>
      <c r="B98" s="34"/>
      <c r="C98" s="297" t="s">
        <v>104</v>
      </c>
      <c r="D98" s="446"/>
      <c r="E98" s="43" t="s">
        <v>31</v>
      </c>
      <c r="F98" s="509" t="s">
        <v>36</v>
      </c>
      <c r="G98" s="510"/>
      <c r="H98" s="542">
        <f>H94/H96</f>
        <v>0</v>
      </c>
      <c r="I98" s="543"/>
      <c r="J98" s="544"/>
      <c r="K98" s="542">
        <f>K94/K96</f>
        <v>0</v>
      </c>
      <c r="L98" s="543"/>
      <c r="M98" s="544"/>
      <c r="N98" s="523">
        <f>H98-K98</f>
        <v>0</v>
      </c>
      <c r="O98" s="524"/>
      <c r="P98" s="525"/>
    </row>
    <row r="99" spans="1:16" ht="16.5" customHeight="1" hidden="1">
      <c r="A99" s="160">
        <v>4</v>
      </c>
      <c r="B99" s="142"/>
      <c r="C99" s="332" t="s">
        <v>74</v>
      </c>
      <c r="D99" s="333" t="s">
        <v>34</v>
      </c>
      <c r="E99" s="580">
        <f>H99+I99</f>
        <v>0</v>
      </c>
      <c r="F99" s="581"/>
      <c r="G99" s="581"/>
      <c r="H99" s="581"/>
      <c r="I99" s="581"/>
      <c r="J99" s="581"/>
      <c r="K99" s="581"/>
      <c r="L99" s="581"/>
      <c r="M99" s="581"/>
      <c r="N99" s="581"/>
      <c r="O99" s="581"/>
      <c r="P99" s="582"/>
    </row>
    <row r="100" spans="1:16" ht="41.25" customHeight="1" hidden="1">
      <c r="A100" s="34"/>
      <c r="B100" s="34"/>
      <c r="C100" s="297" t="s">
        <v>105</v>
      </c>
      <c r="D100" s="446"/>
      <c r="E100" s="13" t="s">
        <v>37</v>
      </c>
      <c r="F100" s="509" t="s">
        <v>36</v>
      </c>
      <c r="G100" s="510"/>
      <c r="H100" s="526">
        <v>0.1</v>
      </c>
      <c r="I100" s="527"/>
      <c r="J100" s="528"/>
      <c r="K100" s="529">
        <v>0.1</v>
      </c>
      <c r="L100" s="529"/>
      <c r="M100" s="529"/>
      <c r="N100" s="285"/>
      <c r="O100" s="447"/>
      <c r="P100" s="286"/>
    </row>
    <row r="101" spans="1:16" ht="42" customHeight="1" hidden="1">
      <c r="A101" s="149"/>
      <c r="B101" s="161">
        <v>1412120</v>
      </c>
      <c r="C101" s="356" t="s">
        <v>208</v>
      </c>
      <c r="D101" s="358"/>
      <c r="E101" s="149"/>
      <c r="F101" s="356"/>
      <c r="G101" s="358"/>
      <c r="H101" s="356"/>
      <c r="I101" s="357"/>
      <c r="J101" s="358"/>
      <c r="K101" s="356"/>
      <c r="L101" s="357"/>
      <c r="M101" s="358"/>
      <c r="N101" s="356"/>
      <c r="O101" s="357"/>
      <c r="P101" s="358"/>
    </row>
    <row r="102" spans="1:16" ht="20.25" customHeight="1" hidden="1">
      <c r="A102" s="20">
        <v>1</v>
      </c>
      <c r="B102" s="24"/>
      <c r="C102" s="332" t="s">
        <v>65</v>
      </c>
      <c r="D102" s="333"/>
      <c r="E102" s="13"/>
      <c r="F102" s="316"/>
      <c r="G102" s="317"/>
      <c r="H102" s="285"/>
      <c r="I102" s="447"/>
      <c r="J102" s="286"/>
      <c r="K102" s="285"/>
      <c r="L102" s="447"/>
      <c r="M102" s="286"/>
      <c r="N102" s="285"/>
      <c r="O102" s="447"/>
      <c r="P102" s="286"/>
    </row>
    <row r="103" spans="1:16" ht="18.75" customHeight="1" hidden="1">
      <c r="A103" s="20"/>
      <c r="B103" s="24"/>
      <c r="C103" s="444" t="s">
        <v>84</v>
      </c>
      <c r="D103" s="445"/>
      <c r="E103" s="43" t="s">
        <v>31</v>
      </c>
      <c r="F103" s="321" t="s">
        <v>38</v>
      </c>
      <c r="G103" s="429"/>
      <c r="H103" s="571">
        <f>G37</f>
        <v>0</v>
      </c>
      <c r="I103" s="572"/>
      <c r="J103" s="573"/>
      <c r="K103" s="571">
        <f>J37</f>
        <v>0</v>
      </c>
      <c r="L103" s="572"/>
      <c r="M103" s="573"/>
      <c r="N103" s="576">
        <f>H103-K103</f>
        <v>0</v>
      </c>
      <c r="O103" s="577">
        <f>I103-L103</f>
        <v>0</v>
      </c>
      <c r="P103" s="578">
        <f>J103-M103</f>
        <v>0</v>
      </c>
    </row>
    <row r="104" spans="1:16" ht="36" customHeight="1">
      <c r="A104" s="44"/>
      <c r="B104" s="44"/>
      <c r="C104" s="334" t="s">
        <v>87</v>
      </c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44"/>
    </row>
    <row r="105" spans="1:16" ht="12.75">
      <c r="A105" s="44"/>
      <c r="B105" s="44"/>
      <c r="C105" s="83"/>
      <c r="D105" s="44"/>
      <c r="E105" s="44"/>
      <c r="F105" s="44"/>
      <c r="G105" s="44"/>
      <c r="H105" s="154"/>
      <c r="I105" s="44"/>
      <c r="J105" s="44"/>
      <c r="K105" s="44"/>
      <c r="L105" s="44"/>
      <c r="M105" s="44"/>
      <c r="N105" s="44"/>
      <c r="O105" s="44"/>
      <c r="P105" s="44"/>
    </row>
    <row r="106" spans="1:17" ht="15.75">
      <c r="A106" s="84" t="s">
        <v>100</v>
      </c>
      <c r="B106" s="84"/>
      <c r="C106" s="46"/>
      <c r="D106" s="47"/>
      <c r="E106" s="47"/>
      <c r="F106" s="45"/>
      <c r="G106" s="45"/>
      <c r="H106" s="154"/>
      <c r="I106" s="45"/>
      <c r="J106" s="45"/>
      <c r="K106" s="45"/>
      <c r="L106" s="45"/>
      <c r="M106" s="45"/>
      <c r="N106" s="45"/>
      <c r="O106" s="45"/>
      <c r="P106" s="45"/>
      <c r="Q106" s="14"/>
    </row>
    <row r="107" spans="1:16" ht="29.25" customHeight="1">
      <c r="A107" s="44"/>
      <c r="B107" s="389" t="s">
        <v>39</v>
      </c>
      <c r="C107" s="389" t="s">
        <v>40</v>
      </c>
      <c r="D107" s="389" t="s">
        <v>133</v>
      </c>
      <c r="E107" s="392" t="s">
        <v>41</v>
      </c>
      <c r="F107" s="393"/>
      <c r="G107" s="394"/>
      <c r="H107" s="392" t="s">
        <v>42</v>
      </c>
      <c r="I107" s="393"/>
      <c r="J107" s="394"/>
      <c r="K107" s="392" t="s">
        <v>136</v>
      </c>
      <c r="L107" s="393"/>
      <c r="M107" s="394"/>
      <c r="N107" s="366" t="s">
        <v>137</v>
      </c>
      <c r="O107" s="366"/>
      <c r="P107" s="366"/>
    </row>
    <row r="108" spans="1:16" ht="15" customHeight="1">
      <c r="A108" s="44"/>
      <c r="B108" s="390"/>
      <c r="C108" s="390"/>
      <c r="D108" s="390"/>
      <c r="E108" s="395"/>
      <c r="F108" s="396"/>
      <c r="G108" s="397"/>
      <c r="H108" s="395"/>
      <c r="I108" s="396"/>
      <c r="J108" s="397"/>
      <c r="K108" s="395"/>
      <c r="L108" s="396"/>
      <c r="M108" s="397"/>
      <c r="N108" s="366"/>
      <c r="O108" s="366"/>
      <c r="P108" s="366"/>
    </row>
    <row r="109" spans="1:16" ht="25.5">
      <c r="A109" s="44"/>
      <c r="B109" s="391"/>
      <c r="C109" s="391"/>
      <c r="D109" s="391"/>
      <c r="E109" s="37" t="s">
        <v>16</v>
      </c>
      <c r="F109" s="37" t="s">
        <v>17</v>
      </c>
      <c r="G109" s="37" t="s">
        <v>18</v>
      </c>
      <c r="H109" s="37" t="s">
        <v>16</v>
      </c>
      <c r="I109" s="37" t="s">
        <v>17</v>
      </c>
      <c r="J109" s="37" t="s">
        <v>18</v>
      </c>
      <c r="K109" s="37" t="s">
        <v>16</v>
      </c>
      <c r="L109" s="37" t="s">
        <v>17</v>
      </c>
      <c r="M109" s="37" t="s">
        <v>18</v>
      </c>
      <c r="N109" s="37" t="s">
        <v>16</v>
      </c>
      <c r="O109" s="37" t="s">
        <v>17</v>
      </c>
      <c r="P109" s="37" t="s">
        <v>18</v>
      </c>
    </row>
    <row r="110" spans="1:16" ht="12.75">
      <c r="A110" s="44"/>
      <c r="B110" s="38">
        <v>1</v>
      </c>
      <c r="C110" s="38">
        <v>2</v>
      </c>
      <c r="D110" s="38">
        <v>3</v>
      </c>
      <c r="E110" s="38">
        <v>4</v>
      </c>
      <c r="F110" s="38">
        <v>5</v>
      </c>
      <c r="G110" s="38">
        <v>6</v>
      </c>
      <c r="H110" s="38">
        <v>7</v>
      </c>
      <c r="I110" s="38">
        <v>8</v>
      </c>
      <c r="J110" s="38">
        <v>9</v>
      </c>
      <c r="K110" s="38">
        <v>10</v>
      </c>
      <c r="L110" s="38">
        <v>11</v>
      </c>
      <c r="M110" s="38">
        <v>12</v>
      </c>
      <c r="N110" s="38">
        <v>13</v>
      </c>
      <c r="O110" s="38">
        <v>14</v>
      </c>
      <c r="P110" s="38">
        <v>15</v>
      </c>
    </row>
    <row r="111" spans="1:16" ht="30.75" customHeight="1" hidden="1">
      <c r="A111" s="44"/>
      <c r="B111" s="155"/>
      <c r="C111" s="85"/>
      <c r="D111" s="39" t="s">
        <v>43</v>
      </c>
      <c r="E111" s="38"/>
      <c r="F111" s="38"/>
      <c r="G111" s="29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1:16" ht="35.25" customHeight="1" hidden="1">
      <c r="A112" s="44"/>
      <c r="B112" s="155"/>
      <c r="C112" s="85"/>
      <c r="D112" s="29" t="s">
        <v>44</v>
      </c>
      <c r="E112" s="38"/>
      <c r="F112" s="38" t="s">
        <v>35</v>
      </c>
      <c r="G112" s="29"/>
      <c r="H112" s="38"/>
      <c r="I112" s="38" t="s">
        <v>35</v>
      </c>
      <c r="J112" s="38"/>
      <c r="K112" s="38"/>
      <c r="L112" s="38" t="s">
        <v>35</v>
      </c>
      <c r="M112" s="38"/>
      <c r="N112" s="38"/>
      <c r="O112" s="38"/>
      <c r="P112" s="38"/>
    </row>
    <row r="113" spans="1:16" ht="33" customHeight="1" hidden="1">
      <c r="A113" s="44"/>
      <c r="B113" s="155"/>
      <c r="C113" s="38"/>
      <c r="D113" s="29" t="s">
        <v>45</v>
      </c>
      <c r="E113" s="38" t="s">
        <v>35</v>
      </c>
      <c r="F113" s="38"/>
      <c r="G113" s="29"/>
      <c r="H113" s="38" t="s">
        <v>35</v>
      </c>
      <c r="I113" s="38"/>
      <c r="J113" s="29"/>
      <c r="K113" s="38" t="s">
        <v>35</v>
      </c>
      <c r="L113" s="38"/>
      <c r="M113" s="29"/>
      <c r="N113" s="29"/>
      <c r="O113" s="29"/>
      <c r="P113" s="29"/>
    </row>
    <row r="114" spans="1:16" ht="12.75" hidden="1">
      <c r="A114" s="44"/>
      <c r="B114" s="155"/>
      <c r="C114" s="38"/>
      <c r="D114" s="29" t="s">
        <v>46</v>
      </c>
      <c r="E114" s="38" t="s">
        <v>35</v>
      </c>
      <c r="F114" s="38"/>
      <c r="G114" s="38"/>
      <c r="H114" s="38" t="s">
        <v>35</v>
      </c>
      <c r="I114" s="38"/>
      <c r="J114" s="29"/>
      <c r="K114" s="38" t="s">
        <v>35</v>
      </c>
      <c r="L114" s="38"/>
      <c r="M114" s="29"/>
      <c r="N114" s="29"/>
      <c r="O114" s="29"/>
      <c r="P114" s="29"/>
    </row>
    <row r="115" spans="1:16" ht="12.75" hidden="1">
      <c r="A115" s="44"/>
      <c r="B115" s="155"/>
      <c r="C115" s="38"/>
      <c r="D115" s="29" t="s">
        <v>47</v>
      </c>
      <c r="E115" s="38" t="s">
        <v>35</v>
      </c>
      <c r="F115" s="38"/>
      <c r="G115" s="38"/>
      <c r="H115" s="38" t="s">
        <v>35</v>
      </c>
      <c r="I115" s="38"/>
      <c r="J115" s="29"/>
      <c r="K115" s="38" t="s">
        <v>35</v>
      </c>
      <c r="L115" s="38"/>
      <c r="M115" s="29"/>
      <c r="N115" s="29"/>
      <c r="O115" s="29"/>
      <c r="P115" s="29"/>
    </row>
    <row r="116" spans="1:16" ht="24.75" customHeight="1" hidden="1">
      <c r="A116" s="44"/>
      <c r="B116" s="155"/>
      <c r="C116" s="38"/>
      <c r="D116" s="29" t="s">
        <v>48</v>
      </c>
      <c r="E116" s="38" t="s">
        <v>35</v>
      </c>
      <c r="F116" s="38"/>
      <c r="G116" s="38"/>
      <c r="H116" s="38" t="s">
        <v>35</v>
      </c>
      <c r="I116" s="38"/>
      <c r="J116" s="29"/>
      <c r="K116" s="38" t="s">
        <v>35</v>
      </c>
      <c r="L116" s="38"/>
      <c r="M116" s="29"/>
      <c r="N116" s="29"/>
      <c r="O116" s="29"/>
      <c r="P116" s="29"/>
    </row>
    <row r="117" spans="1:16" ht="25.5" customHeight="1" hidden="1">
      <c r="A117" s="44"/>
      <c r="B117" s="155"/>
      <c r="C117" s="38"/>
      <c r="D117" s="29" t="s">
        <v>49</v>
      </c>
      <c r="E117" s="38" t="s">
        <v>35</v>
      </c>
      <c r="F117" s="38"/>
      <c r="G117" s="38"/>
      <c r="H117" s="38" t="s">
        <v>35</v>
      </c>
      <c r="I117" s="38"/>
      <c r="J117" s="38"/>
      <c r="K117" s="38" t="s">
        <v>35</v>
      </c>
      <c r="L117" s="38"/>
      <c r="M117" s="38"/>
      <c r="N117" s="38"/>
      <c r="O117" s="38"/>
      <c r="P117" s="38"/>
    </row>
    <row r="118" spans="1:16" ht="28.5" customHeight="1" hidden="1">
      <c r="A118" s="44"/>
      <c r="B118" s="155"/>
      <c r="C118" s="38"/>
      <c r="D118" s="29" t="s">
        <v>50</v>
      </c>
      <c r="E118" s="38" t="s">
        <v>35</v>
      </c>
      <c r="F118" s="38" t="s">
        <v>35</v>
      </c>
      <c r="G118" s="38"/>
      <c r="H118" s="38" t="s">
        <v>35</v>
      </c>
      <c r="I118" s="38" t="s">
        <v>35</v>
      </c>
      <c r="J118" s="29"/>
      <c r="K118" s="38" t="s">
        <v>35</v>
      </c>
      <c r="L118" s="38" t="s">
        <v>35</v>
      </c>
      <c r="M118" s="29"/>
      <c r="N118" s="38" t="s">
        <v>35</v>
      </c>
      <c r="O118" s="38" t="s">
        <v>35</v>
      </c>
      <c r="P118" s="29"/>
    </row>
    <row r="119" spans="1:16" ht="12.75" hidden="1">
      <c r="A119" s="44"/>
      <c r="B119" s="155"/>
      <c r="C119" s="38"/>
      <c r="D119" s="29" t="s">
        <v>47</v>
      </c>
      <c r="E119" s="38"/>
      <c r="F119" s="38"/>
      <c r="G119" s="38"/>
      <c r="H119" s="38"/>
      <c r="I119" s="38"/>
      <c r="J119" s="29"/>
      <c r="K119" s="38"/>
      <c r="L119" s="38"/>
      <c r="M119" s="29"/>
      <c r="N119" s="38"/>
      <c r="O119" s="38"/>
      <c r="P119" s="29"/>
    </row>
    <row r="120" spans="1:16" ht="12.75" customHeight="1" hidden="1">
      <c r="A120" s="44"/>
      <c r="B120" s="155"/>
      <c r="C120" s="38"/>
      <c r="D120" s="329" t="s">
        <v>51</v>
      </c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1"/>
    </row>
    <row r="121" spans="1:16" ht="34.5" customHeight="1" hidden="1">
      <c r="A121" s="44"/>
      <c r="B121" s="155"/>
      <c r="C121" s="85"/>
      <c r="D121" s="39" t="s">
        <v>52</v>
      </c>
      <c r="E121" s="38"/>
      <c r="F121" s="38"/>
      <c r="G121" s="29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1:16" ht="12.75" hidden="1">
      <c r="A122" s="44"/>
      <c r="B122" s="155"/>
      <c r="C122" s="38"/>
      <c r="D122" s="29" t="s">
        <v>47</v>
      </c>
      <c r="E122" s="38"/>
      <c r="F122" s="38"/>
      <c r="G122" s="38"/>
      <c r="H122" s="38"/>
      <c r="I122" s="38"/>
      <c r="J122" s="29"/>
      <c r="K122" s="38"/>
      <c r="L122" s="38"/>
      <c r="M122" s="29"/>
      <c r="N122" s="29"/>
      <c r="O122" s="29"/>
      <c r="P122" s="29"/>
    </row>
    <row r="123" spans="1:16" ht="19.5" customHeight="1">
      <c r="A123" s="44"/>
      <c r="B123" s="155"/>
      <c r="C123" s="38"/>
      <c r="D123" s="29" t="s">
        <v>53</v>
      </c>
      <c r="E123" s="38"/>
      <c r="F123" s="38"/>
      <c r="G123" s="29"/>
      <c r="H123" s="38"/>
      <c r="I123" s="38"/>
      <c r="J123" s="38"/>
      <c r="K123" s="38"/>
      <c r="L123" s="38"/>
      <c r="M123" s="38"/>
      <c r="N123" s="386"/>
      <c r="O123" s="387"/>
      <c r="P123" s="388"/>
    </row>
    <row r="124" spans="1:16" ht="18.75" customHeight="1">
      <c r="A124" s="44"/>
      <c r="B124" s="44"/>
      <c r="C124" s="334" t="s">
        <v>88</v>
      </c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</row>
    <row r="125" spans="1:16" ht="12.75">
      <c r="A125" s="44"/>
      <c r="B125" s="44"/>
      <c r="C125" s="86"/>
      <c r="D125" s="44"/>
      <c r="E125" s="44"/>
      <c r="F125" s="44"/>
      <c r="G125" s="44"/>
      <c r="H125" s="154"/>
      <c r="I125" s="44"/>
      <c r="J125" s="44"/>
      <c r="K125" s="44"/>
      <c r="L125" s="44"/>
      <c r="M125" s="44"/>
      <c r="N125" s="44"/>
      <c r="O125" s="44"/>
      <c r="P125" s="44"/>
    </row>
    <row r="126" spans="1:16" ht="12.75">
      <c r="A126" s="59"/>
      <c r="B126" s="59"/>
      <c r="C126" s="87"/>
      <c r="D126" s="59"/>
      <c r="E126" s="59"/>
      <c r="F126" s="59"/>
      <c r="G126" s="59"/>
      <c r="H126" s="156"/>
      <c r="I126" s="44"/>
      <c r="J126" s="44"/>
      <c r="K126" s="44"/>
      <c r="L126" s="44"/>
      <c r="M126" s="44"/>
      <c r="N126" s="44"/>
      <c r="O126" s="44"/>
      <c r="P126" s="44"/>
    </row>
    <row r="127" spans="1:16" ht="47.25" customHeight="1">
      <c r="A127" s="87"/>
      <c r="B127" s="87"/>
      <c r="C127" s="336" t="s">
        <v>94</v>
      </c>
      <c r="D127" s="336"/>
      <c r="E127" s="336"/>
      <c r="F127" s="5"/>
      <c r="G127" s="15"/>
      <c r="H127" s="17"/>
      <c r="I127" s="328" t="s">
        <v>219</v>
      </c>
      <c r="J127" s="328"/>
      <c r="K127" s="46"/>
      <c r="L127" s="44"/>
      <c r="M127" s="44"/>
      <c r="N127" s="44"/>
      <c r="O127" s="44"/>
      <c r="P127" s="44"/>
    </row>
    <row r="128" spans="1:16" ht="15.75">
      <c r="A128" s="87"/>
      <c r="B128" s="87"/>
      <c r="C128" s="88"/>
      <c r="D128" s="5"/>
      <c r="E128" s="5"/>
      <c r="F128" s="5"/>
      <c r="G128" s="16" t="s">
        <v>54</v>
      </c>
      <c r="H128" s="17"/>
      <c r="I128" s="335" t="s">
        <v>55</v>
      </c>
      <c r="J128" s="335"/>
      <c r="K128" s="335"/>
      <c r="L128" s="44"/>
      <c r="M128" s="44"/>
      <c r="N128" s="44"/>
      <c r="O128" s="44"/>
      <c r="P128" s="44"/>
    </row>
    <row r="129" spans="1:16" ht="15.75" hidden="1">
      <c r="A129" s="87"/>
      <c r="B129" s="87"/>
      <c r="C129" s="88"/>
      <c r="D129" s="5"/>
      <c r="E129" s="5"/>
      <c r="F129" s="5"/>
      <c r="G129" s="5"/>
      <c r="H129" s="17"/>
      <c r="I129" s="5"/>
      <c r="J129" s="5"/>
      <c r="K129" s="46"/>
      <c r="L129" s="44"/>
      <c r="M129" s="44"/>
      <c r="N129" s="44"/>
      <c r="O129" s="44"/>
      <c r="P129" s="44"/>
    </row>
    <row r="130" spans="1:16" ht="15.75">
      <c r="A130" s="87"/>
      <c r="B130" s="87"/>
      <c r="C130" s="88"/>
      <c r="D130" s="5"/>
      <c r="E130" s="5"/>
      <c r="F130" s="5"/>
      <c r="G130" s="5"/>
      <c r="H130" s="17"/>
      <c r="I130" s="5"/>
      <c r="J130" s="5"/>
      <c r="K130" s="46"/>
      <c r="L130" s="44"/>
      <c r="M130" s="44"/>
      <c r="N130" s="44"/>
      <c r="O130" s="44"/>
      <c r="P130" s="44"/>
    </row>
    <row r="131" spans="1:16" ht="15.75">
      <c r="A131" s="92"/>
      <c r="B131" s="92"/>
      <c r="C131" s="88"/>
      <c r="D131" s="353"/>
      <c r="E131" s="353"/>
      <c r="F131" s="5"/>
      <c r="G131" s="5"/>
      <c r="H131" s="17"/>
      <c r="I131" s="5"/>
      <c r="J131" s="5"/>
      <c r="K131" s="46"/>
      <c r="L131" s="44"/>
      <c r="M131" s="44"/>
      <c r="N131" s="44"/>
      <c r="O131" s="44"/>
      <c r="P131" s="44"/>
    </row>
    <row r="132" spans="1:16" ht="49.5" customHeight="1">
      <c r="A132" s="59"/>
      <c r="B132" s="59"/>
      <c r="C132" s="336" t="s">
        <v>56</v>
      </c>
      <c r="D132" s="336"/>
      <c r="E132" s="336"/>
      <c r="F132" s="89"/>
      <c r="G132" s="17"/>
      <c r="H132" s="17"/>
      <c r="I132" s="328" t="s">
        <v>95</v>
      </c>
      <c r="J132" s="328"/>
      <c r="K132" s="46"/>
      <c r="L132" s="44"/>
      <c r="M132" s="44"/>
      <c r="N132" s="44"/>
      <c r="O132" s="44"/>
      <c r="P132" s="44"/>
    </row>
    <row r="133" spans="1:16" ht="48.75" customHeight="1">
      <c r="A133" s="87"/>
      <c r="B133" s="87"/>
      <c r="C133" s="88"/>
      <c r="D133" s="5"/>
      <c r="E133" s="5"/>
      <c r="F133" s="5"/>
      <c r="G133" s="16" t="s">
        <v>54</v>
      </c>
      <c r="H133" s="17"/>
      <c r="I133" s="335" t="s">
        <v>55</v>
      </c>
      <c r="J133" s="335"/>
      <c r="K133" s="335"/>
      <c r="L133" s="44"/>
      <c r="M133" s="44"/>
      <c r="N133" s="44"/>
      <c r="O133" s="44"/>
      <c r="P133" s="44"/>
    </row>
    <row r="134" spans="1:16" ht="15.75">
      <c r="A134" s="44"/>
      <c r="B134" s="44"/>
      <c r="C134" s="90"/>
      <c r="D134" s="46"/>
      <c r="E134" s="46"/>
      <c r="F134" s="46"/>
      <c r="G134" s="46"/>
      <c r="H134" s="105"/>
      <c r="I134" s="46"/>
      <c r="J134" s="46"/>
      <c r="K134" s="46"/>
      <c r="L134" s="44"/>
      <c r="M134" s="44"/>
      <c r="N134" s="44"/>
      <c r="O134" s="44"/>
      <c r="P134" s="44"/>
    </row>
    <row r="135" spans="1:16" ht="15">
      <c r="A135" s="44"/>
      <c r="B135" s="44"/>
      <c r="C135" s="46"/>
      <c r="D135" s="46"/>
      <c r="E135" s="46"/>
      <c r="F135" s="46"/>
      <c r="G135" s="46"/>
      <c r="H135" s="105"/>
      <c r="I135" s="46"/>
      <c r="J135" s="46"/>
      <c r="K135" s="46"/>
      <c r="L135" s="44"/>
      <c r="M135" s="44"/>
      <c r="N135" s="44"/>
      <c r="O135" s="44"/>
      <c r="P135" s="44"/>
    </row>
    <row r="136" spans="1:16" ht="12.75">
      <c r="A136" s="44"/>
      <c r="B136" s="44"/>
      <c r="C136" s="44"/>
      <c r="D136" s="44"/>
      <c r="E136" s="44"/>
      <c r="F136" s="44"/>
      <c r="G136" s="44"/>
      <c r="H136" s="154"/>
      <c r="I136" s="44"/>
      <c r="J136" s="44"/>
      <c r="K136" s="44"/>
      <c r="L136" s="44"/>
      <c r="M136" s="44"/>
      <c r="N136" s="44"/>
      <c r="O136" s="44"/>
      <c r="P136" s="44"/>
    </row>
    <row r="137" spans="1:16" ht="12.75">
      <c r="A137" s="44"/>
      <c r="B137" s="44"/>
      <c r="C137" s="44"/>
      <c r="D137" s="44"/>
      <c r="E137" s="44"/>
      <c r="F137" s="44"/>
      <c r="G137" s="44"/>
      <c r="H137" s="154"/>
      <c r="I137" s="44"/>
      <c r="J137" s="44"/>
      <c r="K137" s="44"/>
      <c r="L137" s="44"/>
      <c r="M137" s="44"/>
      <c r="N137" s="44"/>
      <c r="O137" s="44"/>
      <c r="P137" s="44"/>
    </row>
    <row r="138" spans="1:16" ht="12.75">
      <c r="A138" s="44"/>
      <c r="B138" s="44"/>
      <c r="C138" s="44"/>
      <c r="D138" s="44"/>
      <c r="E138" s="44"/>
      <c r="F138" s="44"/>
      <c r="G138" s="44"/>
      <c r="H138" s="154"/>
      <c r="I138" s="44"/>
      <c r="J138" s="44"/>
      <c r="K138" s="44"/>
      <c r="L138" s="44"/>
      <c r="M138" s="44"/>
      <c r="N138" s="44"/>
      <c r="O138" s="44"/>
      <c r="P138" s="44"/>
    </row>
    <row r="139" spans="1:16" ht="12.75">
      <c r="A139" s="44"/>
      <c r="B139" s="44"/>
      <c r="C139" s="44"/>
      <c r="D139" s="44"/>
      <c r="E139" s="44"/>
      <c r="F139" s="44"/>
      <c r="G139" s="44"/>
      <c r="H139" s="154"/>
      <c r="I139" s="44"/>
      <c r="J139" s="44"/>
      <c r="K139" s="44"/>
      <c r="L139" s="44"/>
      <c r="M139" s="44"/>
      <c r="N139" s="44"/>
      <c r="O139" s="44"/>
      <c r="P139" s="44"/>
    </row>
    <row r="140" spans="1:16" ht="12.75">
      <c r="A140" s="44"/>
      <c r="B140" s="44"/>
      <c r="C140" s="44"/>
      <c r="D140" s="44"/>
      <c r="E140" s="44"/>
      <c r="F140" s="44"/>
      <c r="G140" s="44"/>
      <c r="H140" s="154"/>
      <c r="I140" s="44"/>
      <c r="J140" s="44"/>
      <c r="K140" s="44"/>
      <c r="L140" s="44"/>
      <c r="M140" s="44"/>
      <c r="N140" s="44"/>
      <c r="O140" s="44"/>
      <c r="P140" s="44"/>
    </row>
    <row r="141" spans="1:16" ht="12.75">
      <c r="A141" s="44"/>
      <c r="B141" s="44"/>
      <c r="C141" s="44"/>
      <c r="D141" s="44"/>
      <c r="E141" s="44"/>
      <c r="F141" s="44"/>
      <c r="G141" s="44"/>
      <c r="H141" s="154"/>
      <c r="I141" s="44"/>
      <c r="J141" s="44"/>
      <c r="K141" s="44"/>
      <c r="L141" s="44"/>
      <c r="M141" s="44"/>
      <c r="N141" s="44"/>
      <c r="O141" s="44"/>
      <c r="P141" s="44"/>
    </row>
    <row r="142" spans="1:16" ht="12.75">
      <c r="A142" s="44"/>
      <c r="B142" s="44"/>
      <c r="C142" s="44"/>
      <c r="D142" s="44"/>
      <c r="E142" s="44"/>
      <c r="F142" s="44"/>
      <c r="G142" s="44"/>
      <c r="H142" s="154"/>
      <c r="I142" s="44"/>
      <c r="J142" s="44"/>
      <c r="K142" s="44"/>
      <c r="L142" s="44"/>
      <c r="M142" s="44"/>
      <c r="N142" s="44"/>
      <c r="O142" s="44"/>
      <c r="P142" s="44"/>
    </row>
    <row r="143" spans="1:16" ht="12.75">
      <c r="A143" s="44"/>
      <c r="B143" s="44"/>
      <c r="C143" s="44"/>
      <c r="D143" s="44"/>
      <c r="E143" s="44"/>
      <c r="F143" s="44"/>
      <c r="G143" s="44"/>
      <c r="H143" s="154"/>
      <c r="I143" s="44"/>
      <c r="J143" s="44"/>
      <c r="K143" s="44"/>
      <c r="L143" s="44"/>
      <c r="M143" s="44"/>
      <c r="N143" s="44"/>
      <c r="O143" s="44"/>
      <c r="P143" s="44"/>
    </row>
    <row r="144" spans="1:16" ht="12.75">
      <c r="A144" s="44"/>
      <c r="B144" s="44"/>
      <c r="C144" s="44"/>
      <c r="D144" s="44"/>
      <c r="E144" s="44"/>
      <c r="F144" s="44"/>
      <c r="G144" s="44"/>
      <c r="H144" s="154"/>
      <c r="I144" s="44"/>
      <c r="J144" s="44"/>
      <c r="K144" s="44"/>
      <c r="L144" s="44"/>
      <c r="M144" s="44"/>
      <c r="N144" s="44"/>
      <c r="O144" s="44"/>
      <c r="P144" s="44"/>
    </row>
    <row r="145" spans="1:16" ht="12.75">
      <c r="A145" s="44"/>
      <c r="B145" s="44"/>
      <c r="C145" s="44"/>
      <c r="D145" s="44"/>
      <c r="E145" s="44"/>
      <c r="F145" s="44"/>
      <c r="G145" s="44"/>
      <c r="H145" s="154"/>
      <c r="I145" s="44"/>
      <c r="J145" s="44"/>
      <c r="K145" s="44"/>
      <c r="L145" s="44"/>
      <c r="M145" s="44"/>
      <c r="N145" s="44"/>
      <c r="O145" s="44"/>
      <c r="P145" s="44"/>
    </row>
    <row r="146" spans="1:16" ht="12.75">
      <c r="A146" s="44"/>
      <c r="B146" s="44"/>
      <c r="C146" s="44"/>
      <c r="D146" s="44"/>
      <c r="E146" s="44"/>
      <c r="F146" s="44"/>
      <c r="G146" s="44"/>
      <c r="H146" s="154"/>
      <c r="I146" s="44"/>
      <c r="J146" s="44"/>
      <c r="K146" s="44"/>
      <c r="L146" s="44"/>
      <c r="M146" s="44"/>
      <c r="N146" s="44"/>
      <c r="O146" s="44"/>
      <c r="P146" s="44"/>
    </row>
    <row r="147" spans="1:16" ht="12.75">
      <c r="A147" s="44"/>
      <c r="B147" s="44"/>
      <c r="C147" s="44"/>
      <c r="D147" s="44"/>
      <c r="E147" s="44"/>
      <c r="F147" s="44"/>
      <c r="G147" s="44"/>
      <c r="H147" s="154"/>
      <c r="I147" s="44"/>
      <c r="J147" s="44"/>
      <c r="K147" s="44"/>
      <c r="L147" s="44"/>
      <c r="M147" s="44"/>
      <c r="N147" s="44"/>
      <c r="O147" s="44"/>
      <c r="P147" s="44"/>
    </row>
    <row r="148" spans="1:16" ht="12.75">
      <c r="A148" s="44"/>
      <c r="B148" s="44"/>
      <c r="C148" s="44"/>
      <c r="D148" s="44"/>
      <c r="E148" s="44"/>
      <c r="F148" s="44"/>
      <c r="G148" s="44"/>
      <c r="H148" s="154"/>
      <c r="I148" s="44"/>
      <c r="J148" s="44"/>
      <c r="K148" s="44"/>
      <c r="L148" s="44"/>
      <c r="M148" s="44"/>
      <c r="N148" s="44"/>
      <c r="O148" s="44"/>
      <c r="P148" s="44"/>
    </row>
    <row r="149" spans="1:16" ht="12.75">
      <c r="A149" s="44"/>
      <c r="B149" s="44"/>
      <c r="C149" s="44"/>
      <c r="D149" s="44"/>
      <c r="E149" s="44"/>
      <c r="F149" s="44"/>
      <c r="G149" s="44"/>
      <c r="H149" s="154"/>
      <c r="I149" s="44"/>
      <c r="J149" s="44"/>
      <c r="K149" s="44"/>
      <c r="L149" s="44"/>
      <c r="M149" s="44"/>
      <c r="N149" s="44"/>
      <c r="O149" s="44"/>
      <c r="P149" s="44"/>
    </row>
    <row r="150" spans="1:16" ht="12.75">
      <c r="A150" s="44"/>
      <c r="B150" s="44"/>
      <c r="C150" s="44"/>
      <c r="D150" s="44"/>
      <c r="E150" s="44"/>
      <c r="F150" s="44"/>
      <c r="G150" s="44"/>
      <c r="H150" s="154"/>
      <c r="I150" s="44"/>
      <c r="J150" s="44"/>
      <c r="K150" s="44"/>
      <c r="L150" s="44"/>
      <c r="M150" s="44"/>
      <c r="N150" s="44"/>
      <c r="O150" s="44"/>
      <c r="P150" s="44"/>
    </row>
    <row r="151" spans="1:16" ht="12.75">
      <c r="A151" s="44"/>
      <c r="B151" s="44"/>
      <c r="C151" s="44"/>
      <c r="D151" s="44"/>
      <c r="E151" s="44"/>
      <c r="F151" s="44"/>
      <c r="G151" s="44"/>
      <c r="H151" s="154"/>
      <c r="I151" s="44"/>
      <c r="J151" s="44"/>
      <c r="K151" s="44"/>
      <c r="L151" s="44"/>
      <c r="M151" s="44"/>
      <c r="N151" s="44"/>
      <c r="O151" s="44"/>
      <c r="P151" s="44"/>
    </row>
  </sheetData>
  <sheetProtection/>
  <mergeCells count="275">
    <mergeCell ref="F76:G76"/>
    <mergeCell ref="K79:M79"/>
    <mergeCell ref="H75:J75"/>
    <mergeCell ref="F79:G79"/>
    <mergeCell ref="F78:M78"/>
    <mergeCell ref="K75:M75"/>
    <mergeCell ref="H74:J74"/>
    <mergeCell ref="F70:M70"/>
    <mergeCell ref="H69:J69"/>
    <mergeCell ref="F74:G74"/>
    <mergeCell ref="F71:G71"/>
    <mergeCell ref="K69:M69"/>
    <mergeCell ref="F69:G69"/>
    <mergeCell ref="K74:M74"/>
    <mergeCell ref="C70:D70"/>
    <mergeCell ref="F64:G64"/>
    <mergeCell ref="C74:D74"/>
    <mergeCell ref="C71:D71"/>
    <mergeCell ref="E66:M66"/>
    <mergeCell ref="H67:J67"/>
    <mergeCell ref="F68:G68"/>
    <mergeCell ref="C68:D68"/>
    <mergeCell ref="F67:G67"/>
    <mergeCell ref="K73:M73"/>
    <mergeCell ref="K59:M59"/>
    <mergeCell ref="F54:G54"/>
    <mergeCell ref="F56:G56"/>
    <mergeCell ref="F59:G59"/>
    <mergeCell ref="H59:J59"/>
    <mergeCell ref="H62:J62"/>
    <mergeCell ref="H60:J60"/>
    <mergeCell ref="K56:M56"/>
    <mergeCell ref="K55:M55"/>
    <mergeCell ref="H55:J55"/>
    <mergeCell ref="K58:M58"/>
    <mergeCell ref="D61:M61"/>
    <mergeCell ref="C59:D59"/>
    <mergeCell ref="K62:M62"/>
    <mergeCell ref="F62:G62"/>
    <mergeCell ref="C79:D79"/>
    <mergeCell ref="B107:B109"/>
    <mergeCell ref="N107:P108"/>
    <mergeCell ref="C81:D81"/>
    <mergeCell ref="F80:G80"/>
    <mergeCell ref="C88:D88"/>
    <mergeCell ref="F88:G88"/>
    <mergeCell ref="C84:D84"/>
    <mergeCell ref="F87:G87"/>
    <mergeCell ref="C85:D85"/>
    <mergeCell ref="C67:D67"/>
    <mergeCell ref="C60:D60"/>
    <mergeCell ref="C80:D80"/>
    <mergeCell ref="C76:D76"/>
    <mergeCell ref="C73:D73"/>
    <mergeCell ref="C78:D78"/>
    <mergeCell ref="C69:D69"/>
    <mergeCell ref="C75:D75"/>
    <mergeCell ref="C82:D82"/>
    <mergeCell ref="C63:D63"/>
    <mergeCell ref="C62:D62"/>
    <mergeCell ref="C65:D65"/>
    <mergeCell ref="C64:D64"/>
    <mergeCell ref="F60:G60"/>
    <mergeCell ref="C52:D52"/>
    <mergeCell ref="C53:D53"/>
    <mergeCell ref="C54:D54"/>
    <mergeCell ref="C55:D55"/>
    <mergeCell ref="C58:D58"/>
    <mergeCell ref="F58:G58"/>
    <mergeCell ref="C56:D56"/>
    <mergeCell ref="F52:G52"/>
    <mergeCell ref="F55:G55"/>
    <mergeCell ref="A31:A32"/>
    <mergeCell ref="E31:G31"/>
    <mergeCell ref="C45:D45"/>
    <mergeCell ref="C46:D46"/>
    <mergeCell ref="B31:B32"/>
    <mergeCell ref="C44:D44"/>
    <mergeCell ref="D31:D32"/>
    <mergeCell ref="E42:G42"/>
    <mergeCell ref="F13:O13"/>
    <mergeCell ref="F16:O16"/>
    <mergeCell ref="F19:G19"/>
    <mergeCell ref="H19:O19"/>
    <mergeCell ref="F18:M18"/>
    <mergeCell ref="B50:B51"/>
    <mergeCell ref="N31:P31"/>
    <mergeCell ref="N32:P32"/>
    <mergeCell ref="E50:E51"/>
    <mergeCell ref="H42:J42"/>
    <mergeCell ref="K42:M42"/>
    <mergeCell ref="N33:P33"/>
    <mergeCell ref="N34:P34"/>
    <mergeCell ref="F50:G51"/>
    <mergeCell ref="A49:N49"/>
    <mergeCell ref="B23:D23"/>
    <mergeCell ref="C42:D43"/>
    <mergeCell ref="H50:J51"/>
    <mergeCell ref="A40:O40"/>
    <mergeCell ref="C31:C32"/>
    <mergeCell ref="K50:M51"/>
    <mergeCell ref="A50:A51"/>
    <mergeCell ref="C50:D51"/>
    <mergeCell ref="E23:G23"/>
    <mergeCell ref="K31:M31"/>
    <mergeCell ref="H31:J31"/>
    <mergeCell ref="H23:J23"/>
    <mergeCell ref="K23:M23"/>
    <mergeCell ref="H58:J58"/>
    <mergeCell ref="H56:J56"/>
    <mergeCell ref="F57:M57"/>
    <mergeCell ref="F53:M53"/>
    <mergeCell ref="K54:M54"/>
    <mergeCell ref="H54:J54"/>
    <mergeCell ref="K52:M52"/>
    <mergeCell ref="H52:J52"/>
    <mergeCell ref="N52:P52"/>
    <mergeCell ref="N53:P53"/>
    <mergeCell ref="K60:M60"/>
    <mergeCell ref="K67:M67"/>
    <mergeCell ref="N67:P67"/>
    <mergeCell ref="N50:P51"/>
    <mergeCell ref="N62:P62"/>
    <mergeCell ref="N56:P56"/>
    <mergeCell ref="N58:P58"/>
    <mergeCell ref="N59:P59"/>
    <mergeCell ref="N54:P54"/>
    <mergeCell ref="N60:P60"/>
    <mergeCell ref="F63:G63"/>
    <mergeCell ref="K65:M65"/>
    <mergeCell ref="H65:J65"/>
    <mergeCell ref="K64:M64"/>
    <mergeCell ref="H64:J64"/>
    <mergeCell ref="K63:M63"/>
    <mergeCell ref="H63:J63"/>
    <mergeCell ref="F65:G65"/>
    <mergeCell ref="C102:D102"/>
    <mergeCell ref="C87:D87"/>
    <mergeCell ref="C107:C109"/>
    <mergeCell ref="N102:P102"/>
    <mergeCell ref="C94:D94"/>
    <mergeCell ref="F100:G100"/>
    <mergeCell ref="H96:J96"/>
    <mergeCell ref="H95:J95"/>
    <mergeCell ref="C95:D95"/>
    <mergeCell ref="F95:G95"/>
    <mergeCell ref="E107:G108"/>
    <mergeCell ref="H79:J79"/>
    <mergeCell ref="H73:J73"/>
    <mergeCell ref="F73:G73"/>
    <mergeCell ref="H91:J91"/>
    <mergeCell ref="H97:J97"/>
    <mergeCell ref="F102:G102"/>
    <mergeCell ref="H88:J88"/>
    <mergeCell ref="H94:J94"/>
    <mergeCell ref="F81:G81"/>
    <mergeCell ref="I133:K133"/>
    <mergeCell ref="I132:J132"/>
    <mergeCell ref="K107:M108"/>
    <mergeCell ref="H103:J103"/>
    <mergeCell ref="K103:M103"/>
    <mergeCell ref="C104:O104"/>
    <mergeCell ref="D107:D109"/>
    <mergeCell ref="C132:E132"/>
    <mergeCell ref="C124:P124"/>
    <mergeCell ref="I127:J127"/>
    <mergeCell ref="D131:E131"/>
    <mergeCell ref="I128:K128"/>
    <mergeCell ref="F97:G97"/>
    <mergeCell ref="C97:D97"/>
    <mergeCell ref="C127:E127"/>
    <mergeCell ref="D120:P120"/>
    <mergeCell ref="F98:G98"/>
    <mergeCell ref="F103:G103"/>
    <mergeCell ref="N103:P103"/>
    <mergeCell ref="H107:J108"/>
    <mergeCell ref="N123:P123"/>
    <mergeCell ref="C103:D103"/>
    <mergeCell ref="C98:D98"/>
    <mergeCell ref="C96:D96"/>
    <mergeCell ref="N98:P98"/>
    <mergeCell ref="E99:P99"/>
    <mergeCell ref="K102:M102"/>
    <mergeCell ref="H102:J102"/>
    <mergeCell ref="H98:J98"/>
    <mergeCell ref="K98:M98"/>
    <mergeCell ref="H101:J101"/>
    <mergeCell ref="K68:M68"/>
    <mergeCell ref="K101:M101"/>
    <mergeCell ref="H76:J76"/>
    <mergeCell ref="H80:J80"/>
    <mergeCell ref="H85:J85"/>
    <mergeCell ref="H87:J87"/>
    <mergeCell ref="K88:M88"/>
    <mergeCell ref="K87:M87"/>
    <mergeCell ref="H68:J68"/>
    <mergeCell ref="H100:J100"/>
    <mergeCell ref="K100:M100"/>
    <mergeCell ref="H71:J71"/>
    <mergeCell ref="K97:M97"/>
    <mergeCell ref="K91:M91"/>
    <mergeCell ref="K95:M95"/>
    <mergeCell ref="K71:M71"/>
    <mergeCell ref="F90:M90"/>
    <mergeCell ref="F96:G96"/>
    <mergeCell ref="F75:G75"/>
    <mergeCell ref="N101:P101"/>
    <mergeCell ref="N64:P64"/>
    <mergeCell ref="N65:P65"/>
    <mergeCell ref="N100:P100"/>
    <mergeCell ref="N87:P87"/>
    <mergeCell ref="N78:P78"/>
    <mergeCell ref="N68:P68"/>
    <mergeCell ref="N69:P69"/>
    <mergeCell ref="N84:P84"/>
    <mergeCell ref="N70:P70"/>
    <mergeCell ref="C101:D101"/>
    <mergeCell ref="F101:G101"/>
    <mergeCell ref="C100:D100"/>
    <mergeCell ref="C99:D99"/>
    <mergeCell ref="K82:M82"/>
    <mergeCell ref="F84:M84"/>
    <mergeCell ref="F82:G82"/>
    <mergeCell ref="H82:J82"/>
    <mergeCell ref="N81:P81"/>
    <mergeCell ref="N82:P82"/>
    <mergeCell ref="N95:P95"/>
    <mergeCell ref="N74:P74"/>
    <mergeCell ref="K94:M94"/>
    <mergeCell ref="N90:P90"/>
    <mergeCell ref="N85:P85"/>
    <mergeCell ref="N88:P88"/>
    <mergeCell ref="K85:M85"/>
    <mergeCell ref="F89:P89"/>
    <mergeCell ref="F86:P86"/>
    <mergeCell ref="F85:G85"/>
    <mergeCell ref="N97:P97"/>
    <mergeCell ref="K96:M96"/>
    <mergeCell ref="N96:P96"/>
    <mergeCell ref="N91:P91"/>
    <mergeCell ref="N94:P94"/>
    <mergeCell ref="C93:P93"/>
    <mergeCell ref="C92:D92"/>
    <mergeCell ref="F92:G92"/>
    <mergeCell ref="F94:G94"/>
    <mergeCell ref="C91:D91"/>
    <mergeCell ref="C90:D90"/>
    <mergeCell ref="K92:M92"/>
    <mergeCell ref="N92:P92"/>
    <mergeCell ref="F91:G91"/>
    <mergeCell ref="H92:J92"/>
    <mergeCell ref="N35:P35"/>
    <mergeCell ref="N36:P36"/>
    <mergeCell ref="N37:P37"/>
    <mergeCell ref="N38:P38"/>
    <mergeCell ref="N42:P42"/>
    <mergeCell ref="N43:P43"/>
    <mergeCell ref="N73:P73"/>
    <mergeCell ref="N75:P75"/>
    <mergeCell ref="N71:P71"/>
    <mergeCell ref="N63:P63"/>
    <mergeCell ref="N44:P44"/>
    <mergeCell ref="N45:P45"/>
    <mergeCell ref="N46:P46"/>
    <mergeCell ref="N55:P55"/>
    <mergeCell ref="H81:J81"/>
    <mergeCell ref="F72:M72"/>
    <mergeCell ref="F77:M77"/>
    <mergeCell ref="F83:P83"/>
    <mergeCell ref="N76:P76"/>
    <mergeCell ref="N80:P80"/>
    <mergeCell ref="N79:P79"/>
    <mergeCell ref="K76:M76"/>
    <mergeCell ref="K80:M80"/>
    <mergeCell ref="K81:M81"/>
  </mergeCells>
  <printOptions/>
  <pageMargins left="0.3937007874015748" right="0" top="1.141732283464567" bottom="0.35433070866141736" header="0" footer="0"/>
  <pageSetup horizontalDpi="600" verticalDpi="600" orientation="portrait" paperSize="9" scale="44" r:id="rId1"/>
  <rowBreaks count="1" manualBreakCount="1">
    <brk id="64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4"/>
  <sheetViews>
    <sheetView showZeros="0" view="pageBreakPreview" zoomScale="80" zoomScaleNormal="90" zoomScaleSheetLayoutView="80" zoomScalePageLayoutView="0" workbookViewId="0" topLeftCell="C33">
      <selection activeCell="N42" sqref="N42:P42"/>
    </sheetView>
  </sheetViews>
  <sheetFormatPr defaultColWidth="9.00390625" defaultRowHeight="12.75"/>
  <cols>
    <col min="1" max="1" width="6.00390625" style="1" customWidth="1"/>
    <col min="2" max="2" width="16.375" style="1" customWidth="1"/>
    <col min="3" max="3" width="17.875" style="1" customWidth="1"/>
    <col min="4" max="4" width="25.125" style="1" customWidth="1"/>
    <col min="5" max="5" width="13.875" style="1" customWidth="1"/>
    <col min="6" max="6" width="12.875" style="1" customWidth="1"/>
    <col min="7" max="7" width="14.25390625" style="1" customWidth="1"/>
    <col min="8" max="8" width="15.125" style="94" customWidth="1"/>
    <col min="9" max="9" width="12.75390625" style="1" customWidth="1"/>
    <col min="10" max="10" width="14.875" style="1" customWidth="1"/>
    <col min="11" max="11" width="14.75390625" style="1" customWidth="1"/>
    <col min="12" max="12" width="13.00390625" style="1" customWidth="1"/>
    <col min="13" max="13" width="15.00390625" style="1" customWidth="1"/>
    <col min="14" max="14" width="10.375" style="1" customWidth="1"/>
    <col min="15" max="15" width="8.75390625" style="1" customWidth="1"/>
    <col min="16" max="16" width="10.25390625" style="1" customWidth="1"/>
  </cols>
  <sheetData>
    <row r="1" spans="3:10" ht="18.75">
      <c r="C1" s="64"/>
      <c r="J1" s="64" t="s">
        <v>131</v>
      </c>
    </row>
    <row r="2" spans="3:10" ht="18.75">
      <c r="C2" s="64"/>
      <c r="J2" s="64" t="s">
        <v>130</v>
      </c>
    </row>
    <row r="3" spans="3:10" ht="18.75">
      <c r="C3" s="64"/>
      <c r="J3" s="64" t="s">
        <v>129</v>
      </c>
    </row>
    <row r="4" spans="3:12" ht="18.75">
      <c r="C4" s="64"/>
      <c r="J4" s="64"/>
      <c r="L4" s="140" t="s">
        <v>243</v>
      </c>
    </row>
    <row r="5" spans="3:10" ht="18.75">
      <c r="C5" s="65"/>
      <c r="J5" s="66"/>
    </row>
    <row r="6" spans="3:10" ht="18.75">
      <c r="C6" s="65"/>
      <c r="J6" s="66"/>
    </row>
    <row r="7" spans="3:12" ht="18.75">
      <c r="C7" s="65"/>
      <c r="L7" s="2"/>
    </row>
    <row r="8" spans="7:12" ht="18.75">
      <c r="G8" s="65" t="s">
        <v>0</v>
      </c>
      <c r="L8" s="2"/>
    </row>
    <row r="9" ht="18.75">
      <c r="G9" s="65" t="s">
        <v>1</v>
      </c>
    </row>
    <row r="10" ht="18.75">
      <c r="G10" s="65" t="s">
        <v>214</v>
      </c>
    </row>
    <row r="11" ht="18.75">
      <c r="C11" s="65" t="s">
        <v>2</v>
      </c>
    </row>
    <row r="12" spans="1:15" ht="19.5">
      <c r="A12" s="67"/>
      <c r="B12" s="144" t="s">
        <v>3</v>
      </c>
      <c r="C12" s="68"/>
      <c r="D12" s="3" t="s">
        <v>124</v>
      </c>
      <c r="E12" s="4" t="s">
        <v>57</v>
      </c>
      <c r="H12" s="95"/>
      <c r="I12" s="4"/>
      <c r="J12" s="4"/>
      <c r="K12" s="4"/>
      <c r="L12" s="4"/>
      <c r="M12" s="4"/>
      <c r="N12" s="69"/>
      <c r="O12" s="69"/>
    </row>
    <row r="13" spans="2:15" ht="18.75">
      <c r="B13" s="145"/>
      <c r="C13" s="70"/>
      <c r="D13" s="71" t="s">
        <v>4</v>
      </c>
      <c r="E13" s="72"/>
      <c r="F13" s="324" t="s">
        <v>5</v>
      </c>
      <c r="G13" s="324"/>
      <c r="H13" s="324"/>
      <c r="I13" s="324"/>
      <c r="J13" s="324"/>
      <c r="K13" s="324"/>
      <c r="L13" s="324"/>
      <c r="M13" s="324"/>
      <c r="N13" s="325"/>
      <c r="O13" s="325"/>
    </row>
    <row r="14" spans="2:15" ht="15.75">
      <c r="B14" s="145"/>
      <c r="D14" s="5"/>
      <c r="E14" s="5"/>
      <c r="F14" s="5"/>
      <c r="G14" s="5"/>
      <c r="H14" s="17"/>
      <c r="I14" s="5"/>
      <c r="J14" s="5"/>
      <c r="K14" s="5"/>
      <c r="L14" s="5"/>
      <c r="M14" s="5"/>
      <c r="N14" s="56"/>
      <c r="O14" s="56"/>
    </row>
    <row r="15" spans="1:15" ht="19.5">
      <c r="A15" s="67"/>
      <c r="B15" s="144" t="s">
        <v>6</v>
      </c>
      <c r="C15" s="68"/>
      <c r="D15" s="3" t="s">
        <v>125</v>
      </c>
      <c r="E15" s="4" t="s">
        <v>57</v>
      </c>
      <c r="H15" s="95"/>
      <c r="I15" s="4"/>
      <c r="J15" s="4"/>
      <c r="K15" s="4"/>
      <c r="L15" s="4"/>
      <c r="M15" s="4"/>
      <c r="N15" s="69"/>
      <c r="O15" s="69"/>
    </row>
    <row r="16" spans="2:15" ht="18.75">
      <c r="B16" s="145"/>
      <c r="C16" s="70"/>
      <c r="D16" s="71" t="s">
        <v>4</v>
      </c>
      <c r="E16" s="71"/>
      <c r="F16" s="325" t="s">
        <v>7</v>
      </c>
      <c r="G16" s="325"/>
      <c r="H16" s="325"/>
      <c r="I16" s="325"/>
      <c r="J16" s="325"/>
      <c r="K16" s="325"/>
      <c r="L16" s="325"/>
      <c r="M16" s="325"/>
      <c r="N16" s="325"/>
      <c r="O16" s="325"/>
    </row>
    <row r="17" spans="2:15" ht="15.75">
      <c r="B17" s="145"/>
      <c r="D17" s="5"/>
      <c r="E17" s="5"/>
      <c r="F17" s="5"/>
      <c r="G17" s="5"/>
      <c r="H17" s="17"/>
      <c r="I17" s="5"/>
      <c r="J17" s="5"/>
      <c r="K17" s="5"/>
      <c r="L17" s="5"/>
      <c r="M17" s="5"/>
      <c r="N17" s="5"/>
      <c r="O17" s="5"/>
    </row>
    <row r="18" spans="1:15" ht="18.75" customHeight="1">
      <c r="A18" s="67"/>
      <c r="B18" s="144" t="s">
        <v>8</v>
      </c>
      <c r="C18" s="68"/>
      <c r="D18" s="6" t="s">
        <v>152</v>
      </c>
      <c r="E18" s="7" t="s">
        <v>138</v>
      </c>
      <c r="F18" s="460" t="s">
        <v>153</v>
      </c>
      <c r="G18" s="461"/>
      <c r="H18" s="461"/>
      <c r="I18" s="461"/>
      <c r="J18" s="461"/>
      <c r="K18" s="461"/>
      <c r="L18" s="461"/>
      <c r="M18" s="461"/>
      <c r="N18" s="73"/>
      <c r="O18" s="73"/>
    </row>
    <row r="19" spans="2:15" ht="18.75">
      <c r="B19" s="145"/>
      <c r="C19" s="70"/>
      <c r="D19" s="71" t="s">
        <v>4</v>
      </c>
      <c r="E19" s="72"/>
      <c r="F19" s="306" t="s">
        <v>127</v>
      </c>
      <c r="G19" s="306"/>
      <c r="H19" s="306" t="s">
        <v>9</v>
      </c>
      <c r="I19" s="306"/>
      <c r="J19" s="306"/>
      <c r="K19" s="306"/>
      <c r="L19" s="306"/>
      <c r="M19" s="306"/>
      <c r="N19" s="307"/>
      <c r="O19" s="307"/>
    </row>
    <row r="20" ht="12.75">
      <c r="B20" s="145"/>
    </row>
    <row r="21" spans="1:16" s="8" customFormat="1" ht="59.25" customHeight="1">
      <c r="A21" s="67"/>
      <c r="B21" s="144" t="s">
        <v>10</v>
      </c>
      <c r="C21" s="74" t="s">
        <v>11</v>
      </c>
      <c r="D21" s="9"/>
      <c r="E21" s="9"/>
      <c r="F21" s="9"/>
      <c r="G21" s="9"/>
      <c r="H21" s="96"/>
      <c r="I21" s="9"/>
      <c r="J21" s="9"/>
      <c r="K21" s="9"/>
      <c r="L21" s="9"/>
      <c r="M21" s="9"/>
      <c r="N21" s="9"/>
      <c r="O21" s="9"/>
      <c r="P21" s="9"/>
    </row>
    <row r="22" spans="3:13" ht="15.75">
      <c r="C22" s="58"/>
      <c r="D22" s="75"/>
      <c r="J22" s="10" t="s">
        <v>12</v>
      </c>
      <c r="M22" s="10"/>
    </row>
    <row r="23" spans="2:14" ht="30" customHeight="1">
      <c r="B23" s="356" t="s">
        <v>13</v>
      </c>
      <c r="C23" s="357"/>
      <c r="D23" s="358"/>
      <c r="E23" s="356" t="s">
        <v>14</v>
      </c>
      <c r="F23" s="357"/>
      <c r="G23" s="358"/>
      <c r="H23" s="315" t="s">
        <v>15</v>
      </c>
      <c r="I23" s="315"/>
      <c r="J23" s="315"/>
      <c r="K23" s="311"/>
      <c r="L23" s="311"/>
      <c r="M23" s="311"/>
      <c r="N23" s="76"/>
    </row>
    <row r="24" spans="2:14" ht="30">
      <c r="B24" s="11" t="s">
        <v>16</v>
      </c>
      <c r="C24" s="11" t="s">
        <v>17</v>
      </c>
      <c r="D24" s="12" t="s">
        <v>18</v>
      </c>
      <c r="E24" s="11" t="s">
        <v>16</v>
      </c>
      <c r="F24" s="11" t="s">
        <v>17</v>
      </c>
      <c r="G24" s="12" t="s">
        <v>18</v>
      </c>
      <c r="H24" s="11" t="s">
        <v>16</v>
      </c>
      <c r="I24" s="11" t="s">
        <v>17</v>
      </c>
      <c r="J24" s="12" t="s">
        <v>18</v>
      </c>
      <c r="K24" s="131"/>
      <c r="L24" s="131"/>
      <c r="M24" s="147"/>
      <c r="N24" s="76"/>
    </row>
    <row r="25" spans="2:14" ht="15.75">
      <c r="B25" s="11">
        <v>1</v>
      </c>
      <c r="C25" s="11">
        <v>2</v>
      </c>
      <c r="D25" s="12">
        <v>3</v>
      </c>
      <c r="E25" s="77">
        <v>4</v>
      </c>
      <c r="F25" s="77">
        <v>5</v>
      </c>
      <c r="G25" s="78">
        <v>6</v>
      </c>
      <c r="H25" s="11">
        <v>7</v>
      </c>
      <c r="I25" s="11">
        <v>8</v>
      </c>
      <c r="J25" s="12">
        <v>9</v>
      </c>
      <c r="K25" s="131"/>
      <c r="L25" s="131"/>
      <c r="M25" s="147"/>
      <c r="N25" s="76"/>
    </row>
    <row r="26" spans="2:14" ht="15">
      <c r="B26" s="55">
        <f>E38</f>
        <v>63173.888</v>
      </c>
      <c r="C26" s="55">
        <f>F38</f>
        <v>6071.397</v>
      </c>
      <c r="D26" s="55">
        <f>B26+C26</f>
        <v>69245.285</v>
      </c>
      <c r="E26" s="55">
        <f>H38</f>
        <v>63087.91861</v>
      </c>
      <c r="F26" s="55">
        <f>I38</f>
        <v>7709.91501</v>
      </c>
      <c r="G26" s="55">
        <f>E26+F26</f>
        <v>70797.83362</v>
      </c>
      <c r="H26" s="55">
        <f>K38</f>
        <v>-85.96938999999838</v>
      </c>
      <c r="I26" s="55">
        <f>L38</f>
        <v>1638.5180099999998</v>
      </c>
      <c r="J26" s="55">
        <f>M38</f>
        <v>1552.5486200000014</v>
      </c>
      <c r="K26" s="148"/>
      <c r="L26" s="148"/>
      <c r="M26" s="148"/>
      <c r="N26" s="75"/>
    </row>
    <row r="27" spans="3:14" ht="15.75" customHeight="1">
      <c r="C27" s="70" t="s">
        <v>19</v>
      </c>
      <c r="K27" s="49"/>
      <c r="L27" s="49"/>
      <c r="M27" s="49"/>
      <c r="N27" s="49"/>
    </row>
    <row r="28" spans="3:12" ht="18.75">
      <c r="C28" s="70"/>
      <c r="L28" s="50"/>
    </row>
    <row r="29" spans="1:16" s="8" customFormat="1" ht="56.25" customHeight="1">
      <c r="A29" s="79" t="s">
        <v>132</v>
      </c>
      <c r="B29" s="79"/>
      <c r="C29" s="9"/>
      <c r="D29" s="9"/>
      <c r="E29" s="9"/>
      <c r="F29" s="9"/>
      <c r="G29" s="9"/>
      <c r="H29" s="96"/>
      <c r="I29" s="9"/>
      <c r="J29" s="9"/>
      <c r="K29" s="9"/>
      <c r="L29" s="9"/>
      <c r="M29" s="9"/>
      <c r="N29" s="9"/>
      <c r="O29" s="9"/>
      <c r="P29" s="9"/>
    </row>
    <row r="30" ht="15.75">
      <c r="M30" s="10" t="s">
        <v>12</v>
      </c>
    </row>
    <row r="31" spans="1:16" ht="32.25" customHeight="1">
      <c r="A31" s="295" t="s">
        <v>20</v>
      </c>
      <c r="B31" s="293" t="s">
        <v>133</v>
      </c>
      <c r="C31" s="314" t="s">
        <v>134</v>
      </c>
      <c r="D31" s="314" t="s">
        <v>107</v>
      </c>
      <c r="E31" s="308" t="s">
        <v>21</v>
      </c>
      <c r="F31" s="309"/>
      <c r="G31" s="310"/>
      <c r="H31" s="308" t="s">
        <v>22</v>
      </c>
      <c r="I31" s="309"/>
      <c r="J31" s="310"/>
      <c r="K31" s="308" t="s">
        <v>15</v>
      </c>
      <c r="L31" s="309"/>
      <c r="M31" s="310"/>
      <c r="N31" s="376" t="s">
        <v>263</v>
      </c>
      <c r="O31" s="377"/>
      <c r="P31" s="378"/>
    </row>
    <row r="32" spans="1:16" ht="48" customHeight="1">
      <c r="A32" s="296"/>
      <c r="B32" s="294"/>
      <c r="C32" s="314"/>
      <c r="D32" s="314"/>
      <c r="E32" s="11" t="s">
        <v>16</v>
      </c>
      <c r="F32" s="11" t="s">
        <v>17</v>
      </c>
      <c r="G32" s="11" t="s">
        <v>18</v>
      </c>
      <c r="H32" s="11" t="s">
        <v>16</v>
      </c>
      <c r="I32" s="11" t="s">
        <v>17</v>
      </c>
      <c r="J32" s="11" t="s">
        <v>18</v>
      </c>
      <c r="K32" s="11" t="s">
        <v>16</v>
      </c>
      <c r="L32" s="11" t="s">
        <v>17</v>
      </c>
      <c r="M32" s="11" t="s">
        <v>18</v>
      </c>
      <c r="N32" s="379"/>
      <c r="O32" s="379"/>
      <c r="P32" s="379"/>
    </row>
    <row r="33" spans="1:16" ht="110.25" customHeight="1">
      <c r="A33" s="80">
        <v>1</v>
      </c>
      <c r="B33" s="117">
        <v>1412050</v>
      </c>
      <c r="C33" s="146" t="s">
        <v>138</v>
      </c>
      <c r="D33" s="117" t="s">
        <v>139</v>
      </c>
      <c r="E33" s="191">
        <v>63125.888</v>
      </c>
      <c r="F33" s="192">
        <v>125.513</v>
      </c>
      <c r="G33" s="192">
        <f>E33+F33</f>
        <v>63251.401</v>
      </c>
      <c r="H33" s="192">
        <v>63040.04661</v>
      </c>
      <c r="I33" s="192">
        <f>150.04759+1180.96246</f>
        <v>1331.0100499999999</v>
      </c>
      <c r="J33" s="192">
        <f>H33+I33</f>
        <v>64371.056659999995</v>
      </c>
      <c r="K33" s="192">
        <f aca="true" t="shared" si="0" ref="K33:M38">H33-E33</f>
        <v>-85.84139000000141</v>
      </c>
      <c r="L33" s="192">
        <f t="shared" si="0"/>
        <v>1205.49705</v>
      </c>
      <c r="M33" s="192">
        <f t="shared" si="0"/>
        <v>1119.6556599999967</v>
      </c>
      <c r="N33" s="536" t="s">
        <v>250</v>
      </c>
      <c r="O33" s="600"/>
      <c r="P33" s="601"/>
    </row>
    <row r="34" spans="1:16" ht="69.75" customHeight="1">
      <c r="A34" s="80">
        <v>2</v>
      </c>
      <c r="B34" s="117">
        <v>1412050</v>
      </c>
      <c r="C34" s="146" t="s">
        <v>138</v>
      </c>
      <c r="D34" s="117" t="s">
        <v>97</v>
      </c>
      <c r="E34" s="193">
        <v>48</v>
      </c>
      <c r="F34" s="192"/>
      <c r="G34" s="192">
        <f>E34+F34</f>
        <v>48</v>
      </c>
      <c r="H34" s="192">
        <v>47.872</v>
      </c>
      <c r="I34" s="192"/>
      <c r="J34" s="192">
        <f>H34+I34</f>
        <v>47.872</v>
      </c>
      <c r="K34" s="192">
        <f t="shared" si="0"/>
        <v>-0.1280000000000001</v>
      </c>
      <c r="L34" s="192">
        <f t="shared" si="0"/>
        <v>0</v>
      </c>
      <c r="M34" s="192">
        <f t="shared" si="0"/>
        <v>-0.1280000000000001</v>
      </c>
      <c r="N34" s="413" t="s">
        <v>247</v>
      </c>
      <c r="O34" s="413"/>
      <c r="P34" s="413"/>
    </row>
    <row r="35" spans="1:16" ht="81.75" customHeight="1">
      <c r="A35" s="91">
        <v>3</v>
      </c>
      <c r="B35" s="117">
        <v>1412050</v>
      </c>
      <c r="C35" s="146" t="s">
        <v>138</v>
      </c>
      <c r="D35" s="117" t="s">
        <v>98</v>
      </c>
      <c r="E35" s="194"/>
      <c r="F35" s="192">
        <v>4598</v>
      </c>
      <c r="G35" s="192">
        <f>E35+F35</f>
        <v>4598</v>
      </c>
      <c r="H35" s="192"/>
      <c r="I35" s="192">
        <f>4532.96686+4.058+519.57598</f>
        <v>5056.60084</v>
      </c>
      <c r="J35" s="192">
        <f>H35+I35</f>
        <v>5056.60084</v>
      </c>
      <c r="K35" s="192">
        <f t="shared" si="0"/>
        <v>0</v>
      </c>
      <c r="L35" s="192">
        <f t="shared" si="0"/>
        <v>458.60084000000006</v>
      </c>
      <c r="M35" s="192">
        <f t="shared" si="0"/>
        <v>458.60084000000006</v>
      </c>
      <c r="N35" s="550" t="s">
        <v>265</v>
      </c>
      <c r="O35" s="550"/>
      <c r="P35" s="550"/>
    </row>
    <row r="36" spans="1:16" ht="65.25" customHeight="1">
      <c r="A36" s="91">
        <v>4</v>
      </c>
      <c r="B36" s="117">
        <v>1412050</v>
      </c>
      <c r="C36" s="146" t="s">
        <v>138</v>
      </c>
      <c r="D36" s="117" t="s">
        <v>99</v>
      </c>
      <c r="E36" s="193"/>
      <c r="F36" s="192">
        <v>1347.884</v>
      </c>
      <c r="G36" s="192">
        <f>E36+F36</f>
        <v>1347.884</v>
      </c>
      <c r="H36" s="195"/>
      <c r="I36" s="195">
        <f>1311.41292+10.8912</f>
        <v>1322.30412</v>
      </c>
      <c r="J36" s="195">
        <f>H36+I36</f>
        <v>1322.30412</v>
      </c>
      <c r="K36" s="184">
        <f t="shared" si="0"/>
        <v>0</v>
      </c>
      <c r="L36" s="184">
        <f t="shared" si="0"/>
        <v>-25.579880000000003</v>
      </c>
      <c r="M36" s="184">
        <f t="shared" si="0"/>
        <v>-25.579880000000003</v>
      </c>
      <c r="N36" s="536" t="s">
        <v>247</v>
      </c>
      <c r="O36" s="600"/>
      <c r="P36" s="601"/>
    </row>
    <row r="37" spans="1:16" ht="10.5" customHeight="1" hidden="1">
      <c r="A37" s="81">
        <v>5</v>
      </c>
      <c r="B37" s="117">
        <v>1412050</v>
      </c>
      <c r="C37" s="146" t="s">
        <v>138</v>
      </c>
      <c r="D37" s="19" t="s">
        <v>208</v>
      </c>
      <c r="E37" s="192"/>
      <c r="F37" s="192"/>
      <c r="G37" s="192">
        <f>E37+F37</f>
        <v>0</v>
      </c>
      <c r="H37" s="193"/>
      <c r="I37" s="193"/>
      <c r="J37" s="195">
        <f>H37+I37</f>
        <v>0</v>
      </c>
      <c r="K37" s="184">
        <f t="shared" si="0"/>
        <v>0</v>
      </c>
      <c r="L37" s="184">
        <f t="shared" si="0"/>
        <v>0</v>
      </c>
      <c r="M37" s="184">
        <f t="shared" si="0"/>
        <v>0</v>
      </c>
      <c r="N37" s="379"/>
      <c r="O37" s="379"/>
      <c r="P37" s="379"/>
    </row>
    <row r="38" spans="1:16" ht="17.25" customHeight="1">
      <c r="A38" s="81"/>
      <c r="B38" s="81"/>
      <c r="C38" s="93"/>
      <c r="D38" s="93" t="s">
        <v>111</v>
      </c>
      <c r="E38" s="184">
        <f aca="true" t="shared" si="1" ref="E38:J38">SUM(E33:E37)</f>
        <v>63173.888</v>
      </c>
      <c r="F38" s="184">
        <f t="shared" si="1"/>
        <v>6071.397</v>
      </c>
      <c r="G38" s="184">
        <f t="shared" si="1"/>
        <v>69245.285</v>
      </c>
      <c r="H38" s="184">
        <f t="shared" si="1"/>
        <v>63087.91861</v>
      </c>
      <c r="I38" s="184">
        <f t="shared" si="1"/>
        <v>7709.91501</v>
      </c>
      <c r="J38" s="184">
        <f t="shared" si="1"/>
        <v>70797.83362</v>
      </c>
      <c r="K38" s="184">
        <f t="shared" si="0"/>
        <v>-85.96938999999838</v>
      </c>
      <c r="L38" s="184">
        <f t="shared" si="0"/>
        <v>1638.5180099999998</v>
      </c>
      <c r="M38" s="184">
        <f t="shared" si="0"/>
        <v>1552.5486200000014</v>
      </c>
      <c r="N38" s="346"/>
      <c r="O38" s="347"/>
      <c r="P38" s="352"/>
    </row>
    <row r="39" spans="3:16" ht="18.75">
      <c r="C39" s="70"/>
      <c r="D39" s="49"/>
      <c r="E39" s="49"/>
      <c r="F39" s="49"/>
      <c r="G39" s="49"/>
      <c r="H39" s="153"/>
      <c r="I39" s="48"/>
      <c r="J39" s="49"/>
      <c r="K39" s="49"/>
      <c r="L39" s="49"/>
      <c r="M39" s="49"/>
      <c r="N39" s="379"/>
      <c r="O39" s="379"/>
      <c r="P39" s="379"/>
    </row>
    <row r="40" spans="1:16" s="8" customFormat="1" ht="44.25" customHeight="1">
      <c r="A40" s="323" t="s">
        <v>106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9"/>
    </row>
    <row r="41" ht="15.75">
      <c r="M41" s="10" t="s">
        <v>12</v>
      </c>
    </row>
    <row r="42" spans="3:16" ht="34.5" customHeight="1">
      <c r="C42" s="301" t="s">
        <v>135</v>
      </c>
      <c r="D42" s="302"/>
      <c r="E42" s="308" t="s">
        <v>21</v>
      </c>
      <c r="F42" s="309"/>
      <c r="G42" s="310"/>
      <c r="H42" s="308" t="s">
        <v>22</v>
      </c>
      <c r="I42" s="309"/>
      <c r="J42" s="310"/>
      <c r="K42" s="308" t="s">
        <v>15</v>
      </c>
      <c r="L42" s="309"/>
      <c r="M42" s="310"/>
      <c r="N42" s="376" t="s">
        <v>263</v>
      </c>
      <c r="O42" s="377"/>
      <c r="P42" s="378"/>
    </row>
    <row r="43" spans="3:16" ht="30" customHeight="1">
      <c r="C43" s="303"/>
      <c r="D43" s="304"/>
      <c r="E43" s="11" t="s">
        <v>16</v>
      </c>
      <c r="F43" s="11" t="s">
        <v>17</v>
      </c>
      <c r="G43" s="11" t="s">
        <v>18</v>
      </c>
      <c r="H43" s="11" t="s">
        <v>16</v>
      </c>
      <c r="I43" s="11" t="s">
        <v>221</v>
      </c>
      <c r="J43" s="11" t="s">
        <v>18</v>
      </c>
      <c r="K43" s="11" t="s">
        <v>16</v>
      </c>
      <c r="L43" s="11" t="s">
        <v>17</v>
      </c>
      <c r="M43" s="11" t="s">
        <v>18</v>
      </c>
      <c r="N43" s="379"/>
      <c r="O43" s="379"/>
      <c r="P43" s="379"/>
    </row>
    <row r="44" spans="3:16" ht="20.25" customHeight="1">
      <c r="C44" s="312">
        <v>1</v>
      </c>
      <c r="D44" s="313"/>
      <c r="E44" s="110">
        <v>2</v>
      </c>
      <c r="F44" s="110">
        <v>3</v>
      </c>
      <c r="G44" s="110">
        <v>4</v>
      </c>
      <c r="H44" s="110">
        <v>5</v>
      </c>
      <c r="I44" s="110">
        <v>6</v>
      </c>
      <c r="J44" s="110">
        <v>7</v>
      </c>
      <c r="K44" s="110">
        <v>8</v>
      </c>
      <c r="L44" s="110">
        <v>9</v>
      </c>
      <c r="M44" s="110">
        <v>10</v>
      </c>
      <c r="N44" s="379"/>
      <c r="O44" s="379"/>
      <c r="P44" s="379"/>
    </row>
    <row r="45" spans="3:16" ht="72.75" customHeight="1">
      <c r="C45" s="297" t="s">
        <v>220</v>
      </c>
      <c r="D45" s="298"/>
      <c r="E45" s="197">
        <v>3534.684</v>
      </c>
      <c r="F45" s="197">
        <v>3586.492</v>
      </c>
      <c r="G45" s="198">
        <f>E45+F45</f>
        <v>7121.176</v>
      </c>
      <c r="H45" s="197">
        <v>3515.928</v>
      </c>
      <c r="I45" s="199">
        <v>3534.988</v>
      </c>
      <c r="J45" s="198">
        <f>I45+H45</f>
        <v>7050.915999999999</v>
      </c>
      <c r="K45" s="197">
        <f>H45-E45</f>
        <v>-18.756000000000313</v>
      </c>
      <c r="L45" s="197">
        <f>I45-F45</f>
        <v>-51.50400000000036</v>
      </c>
      <c r="M45" s="197">
        <f>J45-G45</f>
        <v>-70.26000000000113</v>
      </c>
      <c r="N45" s="413" t="s">
        <v>247</v>
      </c>
      <c r="O45" s="413"/>
      <c r="P45" s="413"/>
    </row>
    <row r="46" spans="3:16" ht="27" customHeight="1">
      <c r="C46" s="583" t="s">
        <v>111</v>
      </c>
      <c r="D46" s="584"/>
      <c r="E46" s="199">
        <f>E45</f>
        <v>3534.684</v>
      </c>
      <c r="F46" s="199">
        <f>F45</f>
        <v>3586.492</v>
      </c>
      <c r="G46" s="198">
        <f>E46+F46</f>
        <v>7121.176</v>
      </c>
      <c r="H46" s="197">
        <f>H45</f>
        <v>3515.928</v>
      </c>
      <c r="I46" s="197">
        <f>I45</f>
        <v>3534.988</v>
      </c>
      <c r="J46" s="199">
        <f>J45</f>
        <v>7050.915999999999</v>
      </c>
      <c r="K46" s="197">
        <f>H46-E46</f>
        <v>-18.756000000000313</v>
      </c>
      <c r="L46" s="199">
        <f>L45</f>
        <v>-51.50400000000036</v>
      </c>
      <c r="M46" s="199">
        <f>M45</f>
        <v>-70.26000000000113</v>
      </c>
      <c r="N46" s="379"/>
      <c r="O46" s="379"/>
      <c r="P46" s="379"/>
    </row>
    <row r="47" spans="3:13" ht="15.75">
      <c r="C47" s="63"/>
      <c r="D47" s="57"/>
      <c r="E47" s="82"/>
      <c r="F47" s="82"/>
      <c r="G47" s="82"/>
      <c r="H47" s="99"/>
      <c r="I47" s="82"/>
      <c r="J47" s="82"/>
      <c r="K47" s="82"/>
      <c r="L47" s="82"/>
      <c r="M47" s="82"/>
    </row>
    <row r="48" ht="18.75">
      <c r="C48" s="70"/>
    </row>
    <row r="49" spans="1:16" s="8" customFormat="1" ht="40.5" customHeight="1">
      <c r="A49" s="350" t="s">
        <v>23</v>
      </c>
      <c r="B49" s="350"/>
      <c r="C49" s="350"/>
      <c r="D49" s="350"/>
      <c r="E49" s="350"/>
      <c r="F49" s="350"/>
      <c r="G49" s="350"/>
      <c r="H49" s="350"/>
      <c r="I49" s="350"/>
      <c r="J49" s="350"/>
      <c r="K49" s="351"/>
      <c r="L49" s="351"/>
      <c r="M49" s="351"/>
      <c r="N49" s="350"/>
      <c r="O49" s="9"/>
      <c r="P49" s="9"/>
    </row>
    <row r="50" spans="1:16" ht="33" customHeight="1">
      <c r="A50" s="314" t="s">
        <v>20</v>
      </c>
      <c r="B50" s="293" t="s">
        <v>133</v>
      </c>
      <c r="C50" s="314" t="s">
        <v>24</v>
      </c>
      <c r="D50" s="292"/>
      <c r="E50" s="314" t="s">
        <v>25</v>
      </c>
      <c r="F50" s="380" t="s">
        <v>26</v>
      </c>
      <c r="G50" s="289"/>
      <c r="H50" s="380" t="s">
        <v>21</v>
      </c>
      <c r="I50" s="381"/>
      <c r="J50" s="382"/>
      <c r="K50" s="380" t="s">
        <v>22</v>
      </c>
      <c r="L50" s="363"/>
      <c r="M50" s="364"/>
      <c r="N50" s="380" t="s">
        <v>15</v>
      </c>
      <c r="O50" s="381"/>
      <c r="P50" s="382"/>
    </row>
    <row r="51" spans="1:16" ht="30" customHeight="1">
      <c r="A51" s="288"/>
      <c r="B51" s="294"/>
      <c r="C51" s="292"/>
      <c r="D51" s="292"/>
      <c r="E51" s="288"/>
      <c r="F51" s="290"/>
      <c r="G51" s="291"/>
      <c r="H51" s="383"/>
      <c r="I51" s="384"/>
      <c r="J51" s="385"/>
      <c r="K51" s="365"/>
      <c r="L51" s="360"/>
      <c r="M51" s="361"/>
      <c r="N51" s="383"/>
      <c r="O51" s="384"/>
      <c r="P51" s="385"/>
    </row>
    <row r="52" spans="1:16" ht="67.5" customHeight="1">
      <c r="A52" s="149"/>
      <c r="B52" s="161">
        <v>1412050</v>
      </c>
      <c r="C52" s="356" t="s">
        <v>139</v>
      </c>
      <c r="D52" s="358"/>
      <c r="E52" s="149"/>
      <c r="F52" s="356"/>
      <c r="G52" s="358"/>
      <c r="H52" s="356"/>
      <c r="I52" s="357"/>
      <c r="J52" s="358"/>
      <c r="K52" s="356"/>
      <c r="L52" s="357"/>
      <c r="M52" s="358"/>
      <c r="N52" s="356"/>
      <c r="O52" s="357"/>
      <c r="P52" s="358"/>
    </row>
    <row r="53" spans="1:16" ht="15.75" customHeight="1">
      <c r="A53" s="20">
        <v>1</v>
      </c>
      <c r="B53" s="20"/>
      <c r="C53" s="332" t="s">
        <v>65</v>
      </c>
      <c r="D53" s="333"/>
      <c r="E53" s="13"/>
      <c r="F53" s="458" t="s">
        <v>248</v>
      </c>
      <c r="G53" s="504"/>
      <c r="H53" s="398"/>
      <c r="I53" s="398"/>
      <c r="J53" s="398"/>
      <c r="K53" s="398"/>
      <c r="L53" s="398"/>
      <c r="M53" s="399"/>
      <c r="N53" s="386"/>
      <c r="O53" s="387"/>
      <c r="P53" s="388"/>
    </row>
    <row r="54" spans="1:16" ht="21" customHeight="1">
      <c r="A54" s="20"/>
      <c r="B54" s="20"/>
      <c r="C54" s="421" t="s">
        <v>62</v>
      </c>
      <c r="D54" s="422" t="s">
        <v>27</v>
      </c>
      <c r="E54" s="25" t="s">
        <v>28</v>
      </c>
      <c r="F54" s="421" t="s">
        <v>112</v>
      </c>
      <c r="G54" s="422"/>
      <c r="H54" s="277">
        <v>3</v>
      </c>
      <c r="I54" s="278"/>
      <c r="J54" s="269"/>
      <c r="K54" s="305">
        <v>3</v>
      </c>
      <c r="L54" s="370"/>
      <c r="M54" s="371"/>
      <c r="N54" s="369">
        <f>H54-K54</f>
        <v>0</v>
      </c>
      <c r="O54" s="370"/>
      <c r="P54" s="371"/>
    </row>
    <row r="55" spans="1:16" ht="26.25" customHeight="1">
      <c r="A55" s="20"/>
      <c r="B55" s="20"/>
      <c r="C55" s="421" t="s">
        <v>63</v>
      </c>
      <c r="D55" s="422" t="s">
        <v>29</v>
      </c>
      <c r="E55" s="25" t="s">
        <v>91</v>
      </c>
      <c r="F55" s="421" t="s">
        <v>112</v>
      </c>
      <c r="G55" s="422"/>
      <c r="H55" s="558">
        <v>818</v>
      </c>
      <c r="I55" s="559"/>
      <c r="J55" s="560"/>
      <c r="K55" s="369">
        <v>788.25</v>
      </c>
      <c r="L55" s="367"/>
      <c r="M55" s="368"/>
      <c r="N55" s="369">
        <f>H55-K55</f>
        <v>29.75</v>
      </c>
      <c r="O55" s="367"/>
      <c r="P55" s="368"/>
    </row>
    <row r="56" spans="1:16" ht="26.25" customHeight="1">
      <c r="A56" s="20"/>
      <c r="B56" s="20"/>
      <c r="C56" s="505" t="s">
        <v>155</v>
      </c>
      <c r="D56" s="585"/>
      <c r="E56" s="25" t="s">
        <v>91</v>
      </c>
      <c r="F56" s="421" t="s">
        <v>112</v>
      </c>
      <c r="G56" s="422"/>
      <c r="H56" s="558">
        <v>165.5</v>
      </c>
      <c r="I56" s="559"/>
      <c r="J56" s="560"/>
      <c r="K56" s="369">
        <v>156.25</v>
      </c>
      <c r="L56" s="367"/>
      <c r="M56" s="368"/>
      <c r="N56" s="369">
        <f>H56-K56</f>
        <v>9.25</v>
      </c>
      <c r="O56" s="367"/>
      <c r="P56" s="368"/>
    </row>
    <row r="57" spans="1:16" ht="23.25" customHeight="1">
      <c r="A57" s="20"/>
      <c r="B57" s="20"/>
      <c r="C57" s="421" t="s">
        <v>156</v>
      </c>
      <c r="D57" s="422" t="s">
        <v>29</v>
      </c>
      <c r="E57" s="25" t="s">
        <v>91</v>
      </c>
      <c r="F57" s="421" t="s">
        <v>112</v>
      </c>
      <c r="G57" s="422"/>
      <c r="H57" s="462">
        <v>59</v>
      </c>
      <c r="I57" s="463"/>
      <c r="J57" s="464"/>
      <c r="K57" s="369">
        <v>59</v>
      </c>
      <c r="L57" s="367"/>
      <c r="M57" s="368"/>
      <c r="N57" s="369">
        <f>H57-K57</f>
        <v>0</v>
      </c>
      <c r="O57" s="367"/>
      <c r="P57" s="368"/>
    </row>
    <row r="58" spans="1:16" ht="22.5" customHeight="1">
      <c r="A58" s="20"/>
      <c r="B58" s="24"/>
      <c r="C58" s="444" t="s">
        <v>157</v>
      </c>
      <c r="D58" s="445"/>
      <c r="E58" s="25" t="s">
        <v>28</v>
      </c>
      <c r="F58" s="372" t="s">
        <v>115</v>
      </c>
      <c r="G58" s="373"/>
      <c r="H58" s="494">
        <v>300</v>
      </c>
      <c r="I58" s="555"/>
      <c r="J58" s="556"/>
      <c r="K58" s="433">
        <v>300</v>
      </c>
      <c r="L58" s="434"/>
      <c r="M58" s="435"/>
      <c r="N58" s="369">
        <f>H58-K58</f>
        <v>0</v>
      </c>
      <c r="O58" s="370"/>
      <c r="P58" s="371"/>
    </row>
    <row r="59" spans="1:16" ht="22.5" customHeight="1">
      <c r="A59" s="20"/>
      <c r="B59" s="24"/>
      <c r="C59" s="62"/>
      <c r="D59" s="120"/>
      <c r="E59" s="25"/>
      <c r="F59" s="596" t="s">
        <v>270</v>
      </c>
      <c r="G59" s="598"/>
      <c r="H59" s="598"/>
      <c r="I59" s="598"/>
      <c r="J59" s="598"/>
      <c r="K59" s="598"/>
      <c r="L59" s="598"/>
      <c r="M59" s="599"/>
      <c r="N59" s="125"/>
      <c r="O59" s="112"/>
      <c r="P59" s="113"/>
    </row>
    <row r="60" spans="1:16" ht="15" customHeight="1">
      <c r="A60" s="20">
        <v>2</v>
      </c>
      <c r="B60" s="24"/>
      <c r="C60" s="332" t="s">
        <v>67</v>
      </c>
      <c r="D60" s="333"/>
      <c r="E60" s="25"/>
      <c r="F60" s="505"/>
      <c r="G60" s="585"/>
      <c r="H60" s="462"/>
      <c r="I60" s="463"/>
      <c r="J60" s="464"/>
      <c r="K60" s="589"/>
      <c r="L60" s="589"/>
      <c r="M60" s="589"/>
      <c r="N60" s="369">
        <f aca="true" t="shared" si="2" ref="N60:N71">H60-K60</f>
        <v>0</v>
      </c>
      <c r="O60" s="370"/>
      <c r="P60" s="371"/>
    </row>
    <row r="61" spans="1:16" ht="23.25" customHeight="1">
      <c r="A61" s="20"/>
      <c r="B61" s="24"/>
      <c r="C61" s="436" t="s">
        <v>167</v>
      </c>
      <c r="D61" s="437"/>
      <c r="E61" s="173" t="s">
        <v>93</v>
      </c>
      <c r="F61" s="374" t="s">
        <v>115</v>
      </c>
      <c r="G61" s="375"/>
      <c r="H61" s="362">
        <v>102</v>
      </c>
      <c r="I61" s="354"/>
      <c r="J61" s="355"/>
      <c r="K61" s="305">
        <v>91.762</v>
      </c>
      <c r="L61" s="370"/>
      <c r="M61" s="371"/>
      <c r="N61" s="369">
        <f t="shared" si="2"/>
        <v>10.238</v>
      </c>
      <c r="O61" s="370"/>
      <c r="P61" s="371"/>
    </row>
    <row r="62" spans="1:16" ht="22.5" customHeight="1">
      <c r="A62" s="20"/>
      <c r="B62" s="24"/>
      <c r="C62" s="436" t="s">
        <v>158</v>
      </c>
      <c r="D62" s="437"/>
      <c r="E62" s="173" t="s">
        <v>32</v>
      </c>
      <c r="F62" s="471"/>
      <c r="G62" s="472"/>
      <c r="H62" s="593">
        <v>4889</v>
      </c>
      <c r="I62" s="594"/>
      <c r="J62" s="595"/>
      <c r="K62" s="433">
        <v>4774</v>
      </c>
      <c r="L62" s="434"/>
      <c r="M62" s="435"/>
      <c r="N62" s="417">
        <f t="shared" si="2"/>
        <v>115</v>
      </c>
      <c r="O62" s="418"/>
      <c r="P62" s="419"/>
    </row>
    <row r="63" spans="1:16" ht="17.25" customHeight="1">
      <c r="A63" s="20"/>
      <c r="B63" s="24"/>
      <c r="C63" s="436" t="s">
        <v>159</v>
      </c>
      <c r="D63" s="437"/>
      <c r="E63" s="173" t="s">
        <v>28</v>
      </c>
      <c r="F63" s="471"/>
      <c r="G63" s="472"/>
      <c r="H63" s="593">
        <v>4889</v>
      </c>
      <c r="I63" s="594"/>
      <c r="J63" s="595"/>
      <c r="K63" s="433">
        <v>4774</v>
      </c>
      <c r="L63" s="434"/>
      <c r="M63" s="435"/>
      <c r="N63" s="417">
        <f t="shared" si="2"/>
        <v>115</v>
      </c>
      <c r="O63" s="418"/>
      <c r="P63" s="419"/>
    </row>
    <row r="64" spans="1:16" ht="17.25" customHeight="1">
      <c r="A64" s="20"/>
      <c r="B64" s="24"/>
      <c r="C64" s="436" t="s">
        <v>160</v>
      </c>
      <c r="D64" s="437"/>
      <c r="E64" s="173" t="s">
        <v>32</v>
      </c>
      <c r="F64" s="471"/>
      <c r="G64" s="472"/>
      <c r="H64" s="593">
        <v>4941</v>
      </c>
      <c r="I64" s="594"/>
      <c r="J64" s="595"/>
      <c r="K64" s="433">
        <v>4836</v>
      </c>
      <c r="L64" s="434"/>
      <c r="M64" s="435"/>
      <c r="N64" s="417">
        <f t="shared" si="2"/>
        <v>105</v>
      </c>
      <c r="O64" s="418"/>
      <c r="P64" s="419"/>
    </row>
    <row r="65" spans="1:16" ht="21.75" customHeight="1">
      <c r="A65" s="20"/>
      <c r="B65" s="24"/>
      <c r="C65" s="436" t="s">
        <v>161</v>
      </c>
      <c r="D65" s="437"/>
      <c r="E65" s="173" t="s">
        <v>28</v>
      </c>
      <c r="F65" s="473"/>
      <c r="G65" s="474"/>
      <c r="H65" s="593">
        <v>329133</v>
      </c>
      <c r="I65" s="594"/>
      <c r="J65" s="595"/>
      <c r="K65" s="433">
        <v>322519</v>
      </c>
      <c r="L65" s="434"/>
      <c r="M65" s="435"/>
      <c r="N65" s="417">
        <f t="shared" si="2"/>
        <v>6614</v>
      </c>
      <c r="O65" s="418"/>
      <c r="P65" s="419"/>
    </row>
    <row r="66" spans="1:16" ht="21.75" customHeight="1">
      <c r="A66" s="20"/>
      <c r="B66" s="24"/>
      <c r="C66" s="244"/>
      <c r="D66" s="245"/>
      <c r="E66" s="173"/>
      <c r="F66" s="596" t="s">
        <v>249</v>
      </c>
      <c r="G66" s="597"/>
      <c r="H66" s="598"/>
      <c r="I66" s="598"/>
      <c r="J66" s="598"/>
      <c r="K66" s="598"/>
      <c r="L66" s="598"/>
      <c r="M66" s="599"/>
      <c r="N66" s="214"/>
      <c r="O66" s="236"/>
      <c r="P66" s="215"/>
    </row>
    <row r="67" spans="1:16" ht="17.25" customHeight="1">
      <c r="A67" s="20">
        <v>3</v>
      </c>
      <c r="B67" s="24"/>
      <c r="C67" s="332" t="s">
        <v>73</v>
      </c>
      <c r="D67" s="333" t="s">
        <v>33</v>
      </c>
      <c r="E67" s="25"/>
      <c r="F67" s="596"/>
      <c r="G67" s="597"/>
      <c r="H67" s="598"/>
      <c r="I67" s="598"/>
      <c r="J67" s="598"/>
      <c r="K67" s="598"/>
      <c r="L67" s="598"/>
      <c r="M67" s="599"/>
      <c r="N67" s="369">
        <f t="shared" si="2"/>
        <v>0</v>
      </c>
      <c r="O67" s="370"/>
      <c r="P67" s="371"/>
    </row>
    <row r="68" spans="1:16" ht="36.75" customHeight="1">
      <c r="A68" s="20" t="s">
        <v>2</v>
      </c>
      <c r="B68" s="24"/>
      <c r="C68" s="602" t="s">
        <v>162</v>
      </c>
      <c r="D68" s="603"/>
      <c r="E68" s="157" t="s">
        <v>90</v>
      </c>
      <c r="F68" s="372" t="s">
        <v>115</v>
      </c>
      <c r="G68" s="373"/>
      <c r="H68" s="494">
        <v>3</v>
      </c>
      <c r="I68" s="555"/>
      <c r="J68" s="556"/>
      <c r="K68" s="414">
        <v>3</v>
      </c>
      <c r="L68" s="415"/>
      <c r="M68" s="416"/>
      <c r="N68" s="414">
        <f t="shared" si="2"/>
        <v>0</v>
      </c>
      <c r="O68" s="415"/>
      <c r="P68" s="416"/>
    </row>
    <row r="69" spans="1:16" ht="33" customHeight="1">
      <c r="A69" s="20"/>
      <c r="B69" s="24"/>
      <c r="C69" s="436" t="s">
        <v>163</v>
      </c>
      <c r="D69" s="437"/>
      <c r="E69" s="173" t="s">
        <v>32</v>
      </c>
      <c r="F69" s="372" t="s">
        <v>169</v>
      </c>
      <c r="G69" s="373"/>
      <c r="H69" s="277">
        <v>30</v>
      </c>
      <c r="I69" s="278"/>
      <c r="J69" s="269"/>
      <c r="K69" s="414">
        <f>K62/K56</f>
        <v>30.5536</v>
      </c>
      <c r="L69" s="415"/>
      <c r="M69" s="416"/>
      <c r="N69" s="414">
        <f t="shared" si="2"/>
        <v>-0.5535999999999994</v>
      </c>
      <c r="O69" s="415"/>
      <c r="P69" s="416"/>
    </row>
    <row r="70" spans="1:16" ht="42" customHeight="1">
      <c r="A70" s="20"/>
      <c r="B70" s="24"/>
      <c r="C70" s="602" t="s">
        <v>164</v>
      </c>
      <c r="D70" s="603"/>
      <c r="E70" s="157" t="s">
        <v>28</v>
      </c>
      <c r="F70" s="372" t="s">
        <v>169</v>
      </c>
      <c r="G70" s="373"/>
      <c r="H70" s="462">
        <v>5578.53</v>
      </c>
      <c r="I70" s="463"/>
      <c r="J70" s="464"/>
      <c r="K70" s="414">
        <f>K65/K57</f>
        <v>5466.423728813559</v>
      </c>
      <c r="L70" s="415"/>
      <c r="M70" s="416"/>
      <c r="N70" s="414">
        <f t="shared" si="2"/>
        <v>112.10627118644061</v>
      </c>
      <c r="O70" s="415"/>
      <c r="P70" s="416"/>
    </row>
    <row r="71" spans="1:16" ht="35.25" customHeight="1">
      <c r="A71" s="20"/>
      <c r="B71" s="24"/>
      <c r="C71" s="602" t="s">
        <v>165</v>
      </c>
      <c r="D71" s="603"/>
      <c r="E71" s="157" t="s">
        <v>32</v>
      </c>
      <c r="F71" s="372" t="s">
        <v>115</v>
      </c>
      <c r="G71" s="373"/>
      <c r="H71" s="593">
        <v>4644</v>
      </c>
      <c r="I71" s="594"/>
      <c r="J71" s="595"/>
      <c r="K71" s="433">
        <v>4898</v>
      </c>
      <c r="L71" s="434"/>
      <c r="M71" s="435"/>
      <c r="N71" s="417">
        <f t="shared" si="2"/>
        <v>-254</v>
      </c>
      <c r="O71" s="418"/>
      <c r="P71" s="419"/>
    </row>
    <row r="72" spans="1:16" ht="22.5" customHeight="1">
      <c r="A72" s="20"/>
      <c r="B72" s="24"/>
      <c r="C72" s="602" t="s">
        <v>166</v>
      </c>
      <c r="D72" s="603"/>
      <c r="E72" s="157" t="s">
        <v>90</v>
      </c>
      <c r="F72" s="372" t="s">
        <v>115</v>
      </c>
      <c r="G72" s="373"/>
      <c r="H72" s="277">
        <v>299</v>
      </c>
      <c r="I72" s="278"/>
      <c r="J72" s="269"/>
      <c r="K72" s="305">
        <f>190+95</f>
        <v>285</v>
      </c>
      <c r="L72" s="370"/>
      <c r="M72" s="371"/>
      <c r="N72" s="414">
        <f>H72-K72</f>
        <v>14</v>
      </c>
      <c r="O72" s="415"/>
      <c r="P72" s="416"/>
    </row>
    <row r="73" spans="1:16" ht="22.5" customHeight="1">
      <c r="A73" s="20"/>
      <c r="B73" s="24"/>
      <c r="C73" s="266"/>
      <c r="D73" s="267"/>
      <c r="E73" s="157"/>
      <c r="F73" s="596" t="s">
        <v>270</v>
      </c>
      <c r="G73" s="598"/>
      <c r="H73" s="598"/>
      <c r="I73" s="598"/>
      <c r="J73" s="598"/>
      <c r="K73" s="598"/>
      <c r="L73" s="598"/>
      <c r="M73" s="599"/>
      <c r="N73" s="128"/>
      <c r="O73" s="129"/>
      <c r="P73" s="130"/>
    </row>
    <row r="74" spans="1:16" ht="18" customHeight="1">
      <c r="A74" s="20">
        <v>4</v>
      </c>
      <c r="B74" s="24"/>
      <c r="C74" s="332" t="s">
        <v>74</v>
      </c>
      <c r="D74" s="333" t="s">
        <v>34</v>
      </c>
      <c r="E74" s="25"/>
      <c r="F74" s="372"/>
      <c r="G74" s="373"/>
      <c r="H74" s="279"/>
      <c r="I74" s="280"/>
      <c r="J74" s="281"/>
      <c r="K74" s="370"/>
      <c r="L74" s="370"/>
      <c r="M74" s="371"/>
      <c r="N74" s="369">
        <f>H74-K74</f>
        <v>0</v>
      </c>
      <c r="O74" s="370"/>
      <c r="P74" s="371"/>
    </row>
    <row r="75" spans="1:16" ht="28.5" customHeight="1">
      <c r="A75" s="24"/>
      <c r="B75" s="24"/>
      <c r="C75" s="436" t="s">
        <v>168</v>
      </c>
      <c r="D75" s="437"/>
      <c r="E75" s="173" t="s">
        <v>37</v>
      </c>
      <c r="F75" s="374" t="s">
        <v>115</v>
      </c>
      <c r="G75" s="375"/>
      <c r="H75" s="279">
        <v>-0.6</v>
      </c>
      <c r="I75" s="280"/>
      <c r="J75" s="281"/>
      <c r="K75" s="369">
        <v>-0.6</v>
      </c>
      <c r="L75" s="367"/>
      <c r="M75" s="368"/>
      <c r="N75" s="369"/>
      <c r="O75" s="370"/>
      <c r="P75" s="371"/>
    </row>
    <row r="76" spans="1:16" ht="33" customHeight="1">
      <c r="A76" s="24"/>
      <c r="B76" s="24"/>
      <c r="C76" s="436" t="s">
        <v>120</v>
      </c>
      <c r="D76" s="437"/>
      <c r="E76" s="173" t="s">
        <v>37</v>
      </c>
      <c r="F76" s="473"/>
      <c r="G76" s="474"/>
      <c r="H76" s="279">
        <v>-0.6</v>
      </c>
      <c r="I76" s="280"/>
      <c r="J76" s="281"/>
      <c r="K76" s="369">
        <v>-0.6</v>
      </c>
      <c r="L76" s="367"/>
      <c r="M76" s="368"/>
      <c r="N76" s="369"/>
      <c r="O76" s="370"/>
      <c r="P76" s="371"/>
    </row>
    <row r="77" spans="1:16" ht="25.5" customHeight="1">
      <c r="A77" s="24"/>
      <c r="B77" s="150"/>
      <c r="C77" s="135"/>
      <c r="D77" s="135"/>
      <c r="E77" s="151"/>
      <c r="F77" s="127"/>
      <c r="G77" s="127"/>
      <c r="H77" s="139"/>
      <c r="I77" s="139"/>
      <c r="J77" s="139"/>
      <c r="K77" s="126"/>
      <c r="L77" s="126"/>
      <c r="M77" s="126"/>
      <c r="N77" s="126"/>
      <c r="O77" s="112"/>
      <c r="P77" s="113"/>
    </row>
    <row r="78" spans="1:16" ht="35.25" customHeight="1">
      <c r="A78" s="167"/>
      <c r="B78" s="168">
        <v>1412050</v>
      </c>
      <c r="C78" s="427" t="s">
        <v>97</v>
      </c>
      <c r="D78" s="428"/>
      <c r="E78" s="167"/>
      <c r="F78" s="427"/>
      <c r="G78" s="428"/>
      <c r="H78" s="427"/>
      <c r="I78" s="500"/>
      <c r="J78" s="428"/>
      <c r="K78" s="427"/>
      <c r="L78" s="500"/>
      <c r="M78" s="428"/>
      <c r="N78" s="427"/>
      <c r="O78" s="500"/>
      <c r="P78" s="428"/>
    </row>
    <row r="79" spans="1:16" ht="18.75" customHeight="1">
      <c r="A79" s="20">
        <v>1</v>
      </c>
      <c r="B79" s="24"/>
      <c r="C79" s="332" t="s">
        <v>65</v>
      </c>
      <c r="D79" s="333"/>
      <c r="E79" s="13"/>
      <c r="F79" s="420"/>
      <c r="G79" s="420"/>
      <c r="H79" s="285"/>
      <c r="I79" s="447"/>
      <c r="J79" s="286"/>
      <c r="K79" s="447"/>
      <c r="L79" s="447"/>
      <c r="M79" s="286"/>
      <c r="N79" s="447"/>
      <c r="O79" s="447"/>
      <c r="P79" s="286"/>
    </row>
    <row r="80" spans="1:16" ht="32.25" customHeight="1">
      <c r="A80" s="20"/>
      <c r="B80" s="20"/>
      <c r="C80" s="276" t="s">
        <v>30</v>
      </c>
      <c r="D80" s="276"/>
      <c r="E80" s="43" t="s">
        <v>31</v>
      </c>
      <c r="F80" s="321" t="s">
        <v>223</v>
      </c>
      <c r="G80" s="429"/>
      <c r="H80" s="270">
        <f>G34</f>
        <v>48</v>
      </c>
      <c r="I80" s="455"/>
      <c r="J80" s="456"/>
      <c r="K80" s="455">
        <v>47.872</v>
      </c>
      <c r="L80" s="455">
        <v>26.3</v>
      </c>
      <c r="M80" s="456">
        <f>K80+L80</f>
        <v>74.172</v>
      </c>
      <c r="N80" s="270">
        <f>H80-K80</f>
        <v>0.1280000000000001</v>
      </c>
      <c r="O80" s="455"/>
      <c r="P80" s="456"/>
    </row>
    <row r="81" spans="1:16" ht="32.25" customHeight="1">
      <c r="A81" s="20"/>
      <c r="B81" s="24"/>
      <c r="C81" s="62"/>
      <c r="D81" s="120"/>
      <c r="E81" s="43"/>
      <c r="F81" s="321" t="s">
        <v>247</v>
      </c>
      <c r="G81" s="507"/>
      <c r="H81" s="271"/>
      <c r="I81" s="271"/>
      <c r="J81" s="271"/>
      <c r="K81" s="271"/>
      <c r="L81" s="271"/>
      <c r="M81" s="272"/>
      <c r="N81" s="242"/>
      <c r="O81" s="242"/>
      <c r="P81" s="243"/>
    </row>
    <row r="82" spans="1:16" ht="21" customHeight="1">
      <c r="A82" s="20">
        <v>2</v>
      </c>
      <c r="B82" s="24"/>
      <c r="C82" s="423" t="s">
        <v>66</v>
      </c>
      <c r="D82" s="424"/>
      <c r="E82" s="43"/>
      <c r="F82" s="321"/>
      <c r="G82" s="507"/>
      <c r="H82" s="271"/>
      <c r="I82" s="271"/>
      <c r="J82" s="271"/>
      <c r="K82" s="271"/>
      <c r="L82" s="271"/>
      <c r="M82" s="272"/>
      <c r="N82" s="370"/>
      <c r="O82" s="370"/>
      <c r="P82" s="371"/>
    </row>
    <row r="83" spans="1:16" ht="38.25" customHeight="1">
      <c r="A83" s="20"/>
      <c r="B83" s="20"/>
      <c r="C83" s="276" t="s">
        <v>101</v>
      </c>
      <c r="D83" s="276"/>
      <c r="E83" s="43" t="s">
        <v>28</v>
      </c>
      <c r="F83" s="321" t="s">
        <v>223</v>
      </c>
      <c r="G83" s="429"/>
      <c r="H83" s="305">
        <v>3</v>
      </c>
      <c r="I83" s="370"/>
      <c r="J83" s="371"/>
      <c r="K83" s="370">
        <v>3</v>
      </c>
      <c r="L83" s="370"/>
      <c r="M83" s="371"/>
      <c r="N83" s="305"/>
      <c r="O83" s="370"/>
      <c r="P83" s="371"/>
    </row>
    <row r="84" spans="1:16" ht="24" customHeight="1">
      <c r="A84" s="20">
        <v>3</v>
      </c>
      <c r="B84" s="24"/>
      <c r="C84" s="423" t="s">
        <v>79</v>
      </c>
      <c r="D84" s="424"/>
      <c r="E84" s="43"/>
      <c r="F84" s="420"/>
      <c r="G84" s="420"/>
      <c r="H84" s="305"/>
      <c r="I84" s="370"/>
      <c r="J84" s="371"/>
      <c r="K84" s="370"/>
      <c r="L84" s="370"/>
      <c r="M84" s="371"/>
      <c r="N84" s="370"/>
      <c r="O84" s="370"/>
      <c r="P84" s="371"/>
    </row>
    <row r="85" spans="1:16" ht="28.5" customHeight="1">
      <c r="A85" s="20"/>
      <c r="B85" s="20"/>
      <c r="C85" s="432" t="s">
        <v>102</v>
      </c>
      <c r="D85" s="432"/>
      <c r="E85" s="43" t="s">
        <v>31</v>
      </c>
      <c r="F85" s="420" t="s">
        <v>36</v>
      </c>
      <c r="G85" s="420"/>
      <c r="H85" s="341">
        <f>H80/H83</f>
        <v>16</v>
      </c>
      <c r="I85" s="326"/>
      <c r="J85" s="327"/>
      <c r="K85" s="604">
        <f>K80/K83</f>
        <v>15.957333333333333</v>
      </c>
      <c r="L85" s="604"/>
      <c r="M85" s="604"/>
      <c r="N85" s="341">
        <f>H85-K85</f>
        <v>0.0426666666666673</v>
      </c>
      <c r="O85" s="326">
        <f>I85-L85</f>
        <v>0</v>
      </c>
      <c r="P85" s="327">
        <f>J85-M85</f>
        <v>0</v>
      </c>
    </row>
    <row r="86" spans="1:16" ht="28.5" customHeight="1">
      <c r="A86" s="20"/>
      <c r="B86" s="24"/>
      <c r="C86" s="231"/>
      <c r="D86" s="232"/>
      <c r="E86" s="43"/>
      <c r="F86" s="321" t="s">
        <v>247</v>
      </c>
      <c r="G86" s="507"/>
      <c r="H86" s="271"/>
      <c r="I86" s="271"/>
      <c r="J86" s="271"/>
      <c r="K86" s="271"/>
      <c r="L86" s="271"/>
      <c r="M86" s="272"/>
      <c r="N86" s="182"/>
      <c r="O86" s="182"/>
      <c r="P86" s="183"/>
    </row>
    <row r="87" spans="1:16" ht="18" customHeight="1">
      <c r="A87" s="20">
        <v>4</v>
      </c>
      <c r="B87" s="24"/>
      <c r="C87" s="332" t="s">
        <v>74</v>
      </c>
      <c r="D87" s="333" t="s">
        <v>34</v>
      </c>
      <c r="E87" s="43"/>
      <c r="F87" s="321"/>
      <c r="G87" s="507"/>
      <c r="H87" s="271"/>
      <c r="I87" s="271"/>
      <c r="J87" s="271"/>
      <c r="K87" s="271"/>
      <c r="L87" s="271"/>
      <c r="M87" s="272"/>
      <c r="N87" s="370"/>
      <c r="O87" s="370"/>
      <c r="P87" s="371"/>
    </row>
    <row r="88" spans="1:16" ht="37.5" customHeight="1">
      <c r="A88" s="18"/>
      <c r="B88" s="141"/>
      <c r="C88" s="425" t="s">
        <v>123</v>
      </c>
      <c r="D88" s="426"/>
      <c r="E88" s="43" t="s">
        <v>37</v>
      </c>
      <c r="F88" s="420" t="s">
        <v>36</v>
      </c>
      <c r="G88" s="420"/>
      <c r="H88" s="369">
        <v>4.8</v>
      </c>
      <c r="I88" s="367"/>
      <c r="J88" s="368"/>
      <c r="K88" s="508">
        <v>3.38</v>
      </c>
      <c r="L88" s="508"/>
      <c r="M88" s="508"/>
      <c r="N88" s="501"/>
      <c r="O88" s="502"/>
      <c r="P88" s="503"/>
    </row>
    <row r="89" spans="1:16" ht="29.25" customHeight="1">
      <c r="A89" s="18"/>
      <c r="B89" s="141"/>
      <c r="C89" s="124"/>
      <c r="D89" s="30"/>
      <c r="E89" s="43"/>
      <c r="F89" s="321" t="s">
        <v>247</v>
      </c>
      <c r="G89" s="507"/>
      <c r="H89" s="271"/>
      <c r="I89" s="271"/>
      <c r="J89" s="271"/>
      <c r="K89" s="271"/>
      <c r="L89" s="271"/>
      <c r="M89" s="272"/>
      <c r="N89" s="250"/>
      <c r="O89" s="251"/>
      <c r="P89" s="252"/>
    </row>
    <row r="90" spans="1:16" ht="36.75" customHeight="1">
      <c r="A90" s="167"/>
      <c r="B90" s="168">
        <v>1412050</v>
      </c>
      <c r="C90" s="427" t="s">
        <v>98</v>
      </c>
      <c r="D90" s="428"/>
      <c r="E90" s="167"/>
      <c r="F90" s="427"/>
      <c r="G90" s="428"/>
      <c r="H90" s="427"/>
      <c r="I90" s="500"/>
      <c r="J90" s="428"/>
      <c r="K90" s="427"/>
      <c r="L90" s="500"/>
      <c r="M90" s="428"/>
      <c r="N90" s="427"/>
      <c r="O90" s="500"/>
      <c r="P90" s="428"/>
    </row>
    <row r="91" spans="1:16" ht="17.25" customHeight="1">
      <c r="A91" s="21">
        <v>1</v>
      </c>
      <c r="B91" s="142"/>
      <c r="C91" s="332" t="s">
        <v>65</v>
      </c>
      <c r="D91" s="333"/>
      <c r="E91" s="13"/>
      <c r="F91" s="458"/>
      <c r="G91" s="504"/>
      <c r="H91" s="398"/>
      <c r="I91" s="398"/>
      <c r="J91" s="398"/>
      <c r="K91" s="398"/>
      <c r="L91" s="398"/>
      <c r="M91" s="399"/>
      <c r="N91" s="285">
        <f aca="true" t="shared" si="3" ref="N91:P97">H91-K91</f>
        <v>0</v>
      </c>
      <c r="O91" s="447">
        <f t="shared" si="3"/>
        <v>0</v>
      </c>
      <c r="P91" s="286">
        <f t="shared" si="3"/>
        <v>0</v>
      </c>
    </row>
    <row r="92" spans="1:16" ht="22.5" customHeight="1">
      <c r="A92" s="31"/>
      <c r="B92" s="34"/>
      <c r="C92" s="297" t="s">
        <v>84</v>
      </c>
      <c r="D92" s="446"/>
      <c r="E92" s="43" t="s">
        <v>31</v>
      </c>
      <c r="F92" s="458" t="s">
        <v>217</v>
      </c>
      <c r="G92" s="459"/>
      <c r="H92" s="341">
        <f>G35</f>
        <v>4598</v>
      </c>
      <c r="I92" s="326"/>
      <c r="J92" s="327"/>
      <c r="K92" s="341">
        <f>J35</f>
        <v>5056.60084</v>
      </c>
      <c r="L92" s="326"/>
      <c r="M92" s="327"/>
      <c r="N92" s="341">
        <f t="shared" si="3"/>
        <v>-458.60084000000006</v>
      </c>
      <c r="O92" s="326">
        <f t="shared" si="3"/>
        <v>0</v>
      </c>
      <c r="P92" s="327">
        <f t="shared" si="3"/>
        <v>0</v>
      </c>
    </row>
    <row r="93" spans="1:16" ht="30" customHeight="1">
      <c r="A93" s="31"/>
      <c r="B93" s="34"/>
      <c r="C93" s="231"/>
      <c r="D93" s="239"/>
      <c r="E93" s="43"/>
      <c r="F93" s="498" t="s">
        <v>265</v>
      </c>
      <c r="G93" s="499"/>
      <c r="H93" s="499"/>
      <c r="I93" s="398"/>
      <c r="J93" s="398"/>
      <c r="K93" s="398"/>
      <c r="L93" s="398"/>
      <c r="M93" s="398"/>
      <c r="N93" s="398"/>
      <c r="O93" s="398"/>
      <c r="P93" s="399"/>
    </row>
    <row r="94" spans="1:16" ht="16.5" customHeight="1">
      <c r="A94" s="21">
        <v>2</v>
      </c>
      <c r="B94" s="142"/>
      <c r="C94" s="423" t="s">
        <v>66</v>
      </c>
      <c r="D94" s="424"/>
      <c r="E94" s="43"/>
      <c r="F94" s="458"/>
      <c r="G94" s="504"/>
      <c r="H94" s="398"/>
      <c r="I94" s="398"/>
      <c r="J94" s="398"/>
      <c r="K94" s="398"/>
      <c r="L94" s="398"/>
      <c r="M94" s="399"/>
      <c r="N94" s="305">
        <f t="shared" si="3"/>
        <v>0</v>
      </c>
      <c r="O94" s="370">
        <f t="shared" si="3"/>
        <v>0</v>
      </c>
      <c r="P94" s="371">
        <f t="shared" si="3"/>
        <v>0</v>
      </c>
    </row>
    <row r="95" spans="1:16" ht="28.5" customHeight="1">
      <c r="A95" s="31"/>
      <c r="B95" s="34"/>
      <c r="C95" s="444" t="s">
        <v>85</v>
      </c>
      <c r="D95" s="445"/>
      <c r="E95" s="43" t="s">
        <v>28</v>
      </c>
      <c r="F95" s="458" t="s">
        <v>218</v>
      </c>
      <c r="G95" s="459"/>
      <c r="H95" s="305">
        <v>27</v>
      </c>
      <c r="I95" s="370"/>
      <c r="J95" s="371"/>
      <c r="K95" s="305">
        <v>32</v>
      </c>
      <c r="L95" s="370"/>
      <c r="M95" s="371"/>
      <c r="N95" s="305">
        <f t="shared" si="3"/>
        <v>-5</v>
      </c>
      <c r="O95" s="370">
        <f t="shared" si="3"/>
        <v>0</v>
      </c>
      <c r="P95" s="371">
        <f t="shared" si="3"/>
        <v>0</v>
      </c>
    </row>
    <row r="96" spans="1:16" ht="30.75" customHeight="1">
      <c r="A96" s="31"/>
      <c r="B96" s="34"/>
      <c r="C96" s="62"/>
      <c r="D96" s="120"/>
      <c r="E96" s="43"/>
      <c r="F96" s="498" t="s">
        <v>268</v>
      </c>
      <c r="G96" s="499"/>
      <c r="H96" s="499"/>
      <c r="I96" s="398"/>
      <c r="J96" s="398"/>
      <c r="K96" s="398"/>
      <c r="L96" s="398"/>
      <c r="M96" s="398"/>
      <c r="N96" s="398"/>
      <c r="O96" s="398"/>
      <c r="P96" s="399"/>
    </row>
    <row r="97" spans="1:16" ht="18" customHeight="1">
      <c r="A97" s="21">
        <v>3</v>
      </c>
      <c r="B97" s="142"/>
      <c r="C97" s="423" t="s">
        <v>79</v>
      </c>
      <c r="D97" s="424"/>
      <c r="E97" s="43"/>
      <c r="F97" s="458"/>
      <c r="G97" s="504"/>
      <c r="H97" s="398"/>
      <c r="I97" s="398"/>
      <c r="J97" s="398"/>
      <c r="K97" s="398"/>
      <c r="L97" s="398"/>
      <c r="M97" s="399"/>
      <c r="N97" s="305">
        <f t="shared" si="3"/>
        <v>0</v>
      </c>
      <c r="O97" s="370">
        <f t="shared" si="3"/>
        <v>0</v>
      </c>
      <c r="P97" s="371">
        <f t="shared" si="3"/>
        <v>0</v>
      </c>
    </row>
    <row r="98" spans="1:16" ht="33.75" customHeight="1">
      <c r="A98" s="31"/>
      <c r="B98" s="34"/>
      <c r="C98" s="444" t="s">
        <v>108</v>
      </c>
      <c r="D98" s="445"/>
      <c r="E98" s="43" t="s">
        <v>31</v>
      </c>
      <c r="F98" s="509" t="s">
        <v>36</v>
      </c>
      <c r="G98" s="510"/>
      <c r="H98" s="408">
        <f>H92/H95</f>
        <v>170.2962962962963</v>
      </c>
      <c r="I98" s="409"/>
      <c r="J98" s="410"/>
      <c r="K98" s="341">
        <f>K92/K95</f>
        <v>158.01877625</v>
      </c>
      <c r="L98" s="326"/>
      <c r="M98" s="327"/>
      <c r="N98" s="341">
        <f>H98-K98</f>
        <v>12.277520046296303</v>
      </c>
      <c r="O98" s="326"/>
      <c r="P98" s="327"/>
    </row>
    <row r="99" spans="1:16" ht="25.5" customHeight="1">
      <c r="A99" s="31"/>
      <c r="B99" s="34"/>
      <c r="C99" s="62"/>
      <c r="D99" s="120"/>
      <c r="E99" s="43"/>
      <c r="F99" s="498" t="s">
        <v>271</v>
      </c>
      <c r="G99" s="499"/>
      <c r="H99" s="499"/>
      <c r="I99" s="398"/>
      <c r="J99" s="398"/>
      <c r="K99" s="398"/>
      <c r="L99" s="398"/>
      <c r="M99" s="398"/>
      <c r="N99" s="398"/>
      <c r="O99" s="398"/>
      <c r="P99" s="399"/>
    </row>
    <row r="100" spans="1:16" ht="16.5" customHeight="1">
      <c r="A100" s="32" t="s">
        <v>154</v>
      </c>
      <c r="B100" s="143"/>
      <c r="C100" s="332" t="s">
        <v>74</v>
      </c>
      <c r="D100" s="333"/>
      <c r="E100" s="33"/>
      <c r="F100" s="509"/>
      <c r="G100" s="510"/>
      <c r="H100" s="305"/>
      <c r="I100" s="370"/>
      <c r="J100" s="371"/>
      <c r="K100" s="305"/>
      <c r="L100" s="370"/>
      <c r="M100" s="371"/>
      <c r="N100" s="305"/>
      <c r="O100" s="370"/>
      <c r="P100" s="371"/>
    </row>
    <row r="101" spans="1:16" ht="54.75" customHeight="1">
      <c r="A101" s="31"/>
      <c r="B101" s="34"/>
      <c r="C101" s="444" t="s">
        <v>86</v>
      </c>
      <c r="D101" s="445"/>
      <c r="E101" s="43" t="s">
        <v>31</v>
      </c>
      <c r="F101" s="509" t="s">
        <v>36</v>
      </c>
      <c r="G101" s="510"/>
      <c r="H101" s="369">
        <v>0.4</v>
      </c>
      <c r="I101" s="367"/>
      <c r="J101" s="368"/>
      <c r="K101" s="508">
        <v>0.4</v>
      </c>
      <c r="L101" s="508"/>
      <c r="M101" s="508"/>
      <c r="N101" s="305"/>
      <c r="O101" s="370"/>
      <c r="P101" s="371"/>
    </row>
    <row r="102" spans="1:16" ht="30" customHeight="1">
      <c r="A102" s="31"/>
      <c r="B102" s="34"/>
      <c r="C102" s="62"/>
      <c r="D102" s="120"/>
      <c r="E102" s="43"/>
      <c r="F102" s="248"/>
      <c r="G102" s="249"/>
      <c r="H102" s="125"/>
      <c r="I102" s="126"/>
      <c r="J102" s="230"/>
      <c r="K102" s="125"/>
      <c r="L102" s="126"/>
      <c r="M102" s="230"/>
      <c r="N102" s="111"/>
      <c r="O102" s="112"/>
      <c r="P102" s="113"/>
    </row>
    <row r="103" spans="1:16" ht="27" customHeight="1">
      <c r="A103" s="167"/>
      <c r="B103" s="168">
        <v>1412050</v>
      </c>
      <c r="C103" s="427" t="s">
        <v>99</v>
      </c>
      <c r="D103" s="428"/>
      <c r="E103" s="167"/>
      <c r="F103" s="427"/>
      <c r="G103" s="428"/>
      <c r="H103" s="427"/>
      <c r="I103" s="500"/>
      <c r="J103" s="428"/>
      <c r="K103" s="427"/>
      <c r="L103" s="500"/>
      <c r="M103" s="428"/>
      <c r="N103" s="427"/>
      <c r="O103" s="500"/>
      <c r="P103" s="428"/>
    </row>
    <row r="104" spans="1:16" ht="18" customHeight="1">
      <c r="A104" s="21">
        <v>1</v>
      </c>
      <c r="B104" s="142"/>
      <c r="C104" s="533" t="s">
        <v>65</v>
      </c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5"/>
    </row>
    <row r="105" spans="1:16" ht="15.75" customHeight="1">
      <c r="A105" s="34"/>
      <c r="B105" s="34"/>
      <c r="C105" s="297" t="s">
        <v>84</v>
      </c>
      <c r="D105" s="446"/>
      <c r="E105" s="43" t="s">
        <v>31</v>
      </c>
      <c r="F105" s="458" t="s">
        <v>217</v>
      </c>
      <c r="G105" s="459"/>
      <c r="H105" s="514">
        <f>G36</f>
        <v>1347.884</v>
      </c>
      <c r="I105" s="515"/>
      <c r="J105" s="516"/>
      <c r="K105" s="270">
        <f>J36</f>
        <v>1322.30412</v>
      </c>
      <c r="L105" s="455"/>
      <c r="M105" s="456"/>
      <c r="N105" s="270">
        <f>H105-K105</f>
        <v>25.579880000000003</v>
      </c>
      <c r="O105" s="455"/>
      <c r="P105" s="456"/>
    </row>
    <row r="106" spans="1:16" ht="26.25" customHeight="1">
      <c r="A106" s="34"/>
      <c r="B106" s="34"/>
      <c r="C106" s="231"/>
      <c r="D106" s="239"/>
      <c r="E106" s="43"/>
      <c r="F106" s="458" t="s">
        <v>247</v>
      </c>
      <c r="G106" s="504"/>
      <c r="H106" s="398"/>
      <c r="I106" s="398"/>
      <c r="J106" s="398"/>
      <c r="K106" s="398"/>
      <c r="L106" s="398"/>
      <c r="M106" s="399"/>
      <c r="N106" s="233"/>
      <c r="O106" s="242"/>
      <c r="P106" s="243"/>
    </row>
    <row r="107" spans="1:16" ht="17.25" customHeight="1">
      <c r="A107" s="21">
        <v>2</v>
      </c>
      <c r="B107" s="142"/>
      <c r="C107" s="423" t="s">
        <v>66</v>
      </c>
      <c r="D107" s="424"/>
      <c r="E107" s="43"/>
      <c r="F107" s="458"/>
      <c r="G107" s="504"/>
      <c r="H107" s="398"/>
      <c r="I107" s="398"/>
      <c r="J107" s="398"/>
      <c r="K107" s="398"/>
      <c r="L107" s="398"/>
      <c r="M107" s="399"/>
      <c r="N107" s="514">
        <f>H107-K107</f>
        <v>0</v>
      </c>
      <c r="O107" s="515"/>
      <c r="P107" s="516"/>
    </row>
    <row r="108" spans="1:16" ht="27.75" customHeight="1">
      <c r="A108" s="34"/>
      <c r="B108" s="34"/>
      <c r="C108" s="297" t="s">
        <v>103</v>
      </c>
      <c r="D108" s="446"/>
      <c r="E108" s="43" t="s">
        <v>28</v>
      </c>
      <c r="F108" s="458" t="s">
        <v>218</v>
      </c>
      <c r="G108" s="459"/>
      <c r="H108" s="305">
        <v>4</v>
      </c>
      <c r="I108" s="370"/>
      <c r="J108" s="371"/>
      <c r="K108" s="305">
        <v>4</v>
      </c>
      <c r="L108" s="370"/>
      <c r="M108" s="371"/>
      <c r="N108" s="539">
        <f>H108-K108</f>
        <v>0</v>
      </c>
      <c r="O108" s="540"/>
      <c r="P108" s="541"/>
    </row>
    <row r="109" spans="1:16" ht="18.75" customHeight="1">
      <c r="A109" s="21">
        <v>3</v>
      </c>
      <c r="B109" s="142"/>
      <c r="C109" s="423" t="s">
        <v>79</v>
      </c>
      <c r="D109" s="424"/>
      <c r="E109" s="43"/>
      <c r="F109" s="458"/>
      <c r="G109" s="504"/>
      <c r="H109" s="398"/>
      <c r="I109" s="398"/>
      <c r="J109" s="398"/>
      <c r="K109" s="398"/>
      <c r="L109" s="398"/>
      <c r="M109" s="399"/>
      <c r="N109" s="514">
        <f>H109-K109</f>
        <v>0</v>
      </c>
      <c r="O109" s="515"/>
      <c r="P109" s="516"/>
    </row>
    <row r="110" spans="1:16" ht="18.75" customHeight="1">
      <c r="A110" s="34"/>
      <c r="B110" s="34"/>
      <c r="C110" s="297" t="s">
        <v>104</v>
      </c>
      <c r="D110" s="446"/>
      <c r="E110" s="43" t="s">
        <v>31</v>
      </c>
      <c r="F110" s="509" t="s">
        <v>36</v>
      </c>
      <c r="G110" s="510"/>
      <c r="H110" s="517">
        <f>H105/H108</f>
        <v>336.971</v>
      </c>
      <c r="I110" s="518"/>
      <c r="J110" s="519"/>
      <c r="K110" s="517">
        <f>K105/K108</f>
        <v>330.57603</v>
      </c>
      <c r="L110" s="518"/>
      <c r="M110" s="519"/>
      <c r="N110" s="517">
        <f>H110-K110</f>
        <v>6.394970000000001</v>
      </c>
      <c r="O110" s="518"/>
      <c r="P110" s="519"/>
    </row>
    <row r="111" spans="1:16" ht="26.25" customHeight="1">
      <c r="A111" s="34"/>
      <c r="B111" s="34"/>
      <c r="C111" s="231"/>
      <c r="D111" s="239"/>
      <c r="E111" s="247"/>
      <c r="F111" s="458" t="s">
        <v>247</v>
      </c>
      <c r="G111" s="504"/>
      <c r="H111" s="398"/>
      <c r="I111" s="398"/>
      <c r="J111" s="398"/>
      <c r="K111" s="398"/>
      <c r="L111" s="398"/>
      <c r="M111" s="399"/>
      <c r="N111" s="258"/>
      <c r="O111" s="258"/>
      <c r="P111" s="190"/>
    </row>
    <row r="112" spans="1:16" ht="16.5" customHeight="1">
      <c r="A112" s="21">
        <v>4</v>
      </c>
      <c r="B112" s="142"/>
      <c r="C112" s="332" t="s">
        <v>74</v>
      </c>
      <c r="D112" s="333" t="s">
        <v>34</v>
      </c>
      <c r="E112" s="580">
        <f>H112+I112</f>
        <v>0</v>
      </c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2"/>
    </row>
    <row r="113" spans="1:16" ht="41.25" customHeight="1">
      <c r="A113" s="34"/>
      <c r="B113" s="34"/>
      <c r="C113" s="297" t="s">
        <v>105</v>
      </c>
      <c r="D113" s="446"/>
      <c r="E113" s="13" t="s">
        <v>37</v>
      </c>
      <c r="F113" s="509" t="s">
        <v>36</v>
      </c>
      <c r="G113" s="510"/>
      <c r="H113" s="526">
        <v>0.1</v>
      </c>
      <c r="I113" s="527"/>
      <c r="J113" s="528"/>
      <c r="K113" s="529">
        <v>0.1</v>
      </c>
      <c r="L113" s="529"/>
      <c r="M113" s="529"/>
      <c r="N113" s="285"/>
      <c r="O113" s="447"/>
      <c r="P113" s="286"/>
    </row>
    <row r="114" spans="1:16" ht="39" customHeight="1" hidden="1">
      <c r="A114" s="149"/>
      <c r="B114" s="168">
        <v>1412050</v>
      </c>
      <c r="C114" s="356" t="s">
        <v>208</v>
      </c>
      <c r="D114" s="358"/>
      <c r="E114" s="149"/>
      <c r="F114" s="356"/>
      <c r="G114" s="358"/>
      <c r="H114" s="356"/>
      <c r="I114" s="357"/>
      <c r="J114" s="358"/>
      <c r="K114" s="356"/>
      <c r="L114" s="357"/>
      <c r="M114" s="358"/>
      <c r="N114" s="356"/>
      <c r="O114" s="357"/>
      <c r="P114" s="358"/>
    </row>
    <row r="115" spans="1:16" ht="20.25" customHeight="1" hidden="1">
      <c r="A115" s="20">
        <v>1</v>
      </c>
      <c r="B115" s="24"/>
      <c r="C115" s="332" t="s">
        <v>65</v>
      </c>
      <c r="D115" s="333"/>
      <c r="E115" s="13"/>
      <c r="F115" s="316"/>
      <c r="G115" s="317"/>
      <c r="H115" s="285"/>
      <c r="I115" s="447"/>
      <c r="J115" s="286"/>
      <c r="K115" s="285"/>
      <c r="L115" s="447"/>
      <c r="M115" s="286"/>
      <c r="N115" s="285"/>
      <c r="O115" s="447"/>
      <c r="P115" s="286"/>
    </row>
    <row r="116" spans="1:16" ht="18.75" customHeight="1" hidden="1">
      <c r="A116" s="20"/>
      <c r="B116" s="24"/>
      <c r="C116" s="444" t="s">
        <v>84</v>
      </c>
      <c r="D116" s="445"/>
      <c r="E116" s="43" t="s">
        <v>31</v>
      </c>
      <c r="F116" s="321" t="s">
        <v>38</v>
      </c>
      <c r="G116" s="429"/>
      <c r="H116" s="571">
        <f>G37</f>
        <v>0</v>
      </c>
      <c r="I116" s="572"/>
      <c r="J116" s="573"/>
      <c r="K116" s="571">
        <f>J37</f>
        <v>0</v>
      </c>
      <c r="L116" s="572"/>
      <c r="M116" s="573"/>
      <c r="N116" s="576">
        <f>H116-K116</f>
        <v>0</v>
      </c>
      <c r="O116" s="577">
        <f>I116-L116</f>
        <v>0</v>
      </c>
      <c r="P116" s="578">
        <f>J116-M116</f>
        <v>0</v>
      </c>
    </row>
    <row r="117" spans="1:16" ht="36" customHeight="1">
      <c r="A117" s="44"/>
      <c r="B117" s="44"/>
      <c r="C117" s="334" t="s">
        <v>87</v>
      </c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44"/>
    </row>
    <row r="118" spans="1:16" ht="12.75">
      <c r="A118" s="44"/>
      <c r="B118" s="44"/>
      <c r="C118" s="83"/>
      <c r="D118" s="44"/>
      <c r="E118" s="44"/>
      <c r="F118" s="44"/>
      <c r="G118" s="44"/>
      <c r="H118" s="154"/>
      <c r="I118" s="44"/>
      <c r="J118" s="44"/>
      <c r="K118" s="44"/>
      <c r="L118" s="44"/>
      <c r="M118" s="44"/>
      <c r="N118" s="44"/>
      <c r="O118" s="44"/>
      <c r="P118" s="44"/>
    </row>
    <row r="119" spans="1:17" ht="63.75" customHeight="1">
      <c r="A119" s="84" t="s">
        <v>100</v>
      </c>
      <c r="B119" s="84"/>
      <c r="C119" s="46"/>
      <c r="D119" s="47"/>
      <c r="E119" s="47"/>
      <c r="F119" s="45"/>
      <c r="G119" s="45"/>
      <c r="H119" s="154"/>
      <c r="I119" s="45"/>
      <c r="J119" s="45"/>
      <c r="K119" s="45"/>
      <c r="L119" s="45"/>
      <c r="M119" s="45"/>
      <c r="N119" s="45"/>
      <c r="O119" s="45"/>
      <c r="P119" s="45"/>
      <c r="Q119" s="14"/>
    </row>
    <row r="120" spans="1:16" ht="29.25" customHeight="1">
      <c r="A120" s="44"/>
      <c r="B120" s="389" t="s">
        <v>39</v>
      </c>
      <c r="C120" s="389" t="s">
        <v>40</v>
      </c>
      <c r="D120" s="389" t="s">
        <v>133</v>
      </c>
      <c r="E120" s="392" t="s">
        <v>41</v>
      </c>
      <c r="F120" s="393"/>
      <c r="G120" s="394"/>
      <c r="H120" s="392" t="s">
        <v>42</v>
      </c>
      <c r="I120" s="393"/>
      <c r="J120" s="394"/>
      <c r="K120" s="392" t="s">
        <v>136</v>
      </c>
      <c r="L120" s="393"/>
      <c r="M120" s="394"/>
      <c r="N120" s="366" t="s">
        <v>137</v>
      </c>
      <c r="O120" s="366"/>
      <c r="P120" s="366"/>
    </row>
    <row r="121" spans="1:16" ht="15" customHeight="1">
      <c r="A121" s="44"/>
      <c r="B121" s="390"/>
      <c r="C121" s="390"/>
      <c r="D121" s="390"/>
      <c r="E121" s="395"/>
      <c r="F121" s="396"/>
      <c r="G121" s="397"/>
      <c r="H121" s="395"/>
      <c r="I121" s="396"/>
      <c r="J121" s="397"/>
      <c r="K121" s="395"/>
      <c r="L121" s="396"/>
      <c r="M121" s="397"/>
      <c r="N121" s="366"/>
      <c r="O121" s="366"/>
      <c r="P121" s="366"/>
    </row>
    <row r="122" spans="1:16" ht="25.5">
      <c r="A122" s="44"/>
      <c r="B122" s="391"/>
      <c r="C122" s="391"/>
      <c r="D122" s="391"/>
      <c r="E122" s="37" t="s">
        <v>16</v>
      </c>
      <c r="F122" s="37" t="s">
        <v>17</v>
      </c>
      <c r="G122" s="37" t="s">
        <v>18</v>
      </c>
      <c r="H122" s="37" t="s">
        <v>16</v>
      </c>
      <c r="I122" s="37" t="s">
        <v>17</v>
      </c>
      <c r="J122" s="37" t="s">
        <v>18</v>
      </c>
      <c r="K122" s="37" t="s">
        <v>16</v>
      </c>
      <c r="L122" s="37" t="s">
        <v>17</v>
      </c>
      <c r="M122" s="37" t="s">
        <v>18</v>
      </c>
      <c r="N122" s="37" t="s">
        <v>16</v>
      </c>
      <c r="O122" s="37" t="s">
        <v>17</v>
      </c>
      <c r="P122" s="37" t="s">
        <v>18</v>
      </c>
    </row>
    <row r="123" spans="1:16" ht="12.75">
      <c r="A123" s="44"/>
      <c r="B123" s="38">
        <v>1</v>
      </c>
      <c r="C123" s="38">
        <v>2</v>
      </c>
      <c r="D123" s="38">
        <v>3</v>
      </c>
      <c r="E123" s="38">
        <v>4</v>
      </c>
      <c r="F123" s="38">
        <v>5</v>
      </c>
      <c r="G123" s="38">
        <v>6</v>
      </c>
      <c r="H123" s="38">
        <v>7</v>
      </c>
      <c r="I123" s="38">
        <v>8</v>
      </c>
      <c r="J123" s="38">
        <v>9</v>
      </c>
      <c r="K123" s="38">
        <v>10</v>
      </c>
      <c r="L123" s="38">
        <v>11</v>
      </c>
      <c r="M123" s="38">
        <v>12</v>
      </c>
      <c r="N123" s="38">
        <v>13</v>
      </c>
      <c r="O123" s="38">
        <v>14</v>
      </c>
      <c r="P123" s="38">
        <v>15</v>
      </c>
    </row>
    <row r="124" spans="1:16" ht="30.75" customHeight="1" hidden="1">
      <c r="A124" s="44"/>
      <c r="B124" s="155"/>
      <c r="C124" s="85"/>
      <c r="D124" s="39" t="s">
        <v>43</v>
      </c>
      <c r="E124" s="38"/>
      <c r="F124" s="38"/>
      <c r="G124" s="29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1:16" ht="35.25" customHeight="1" hidden="1">
      <c r="A125" s="44"/>
      <c r="B125" s="155"/>
      <c r="C125" s="85"/>
      <c r="D125" s="29" t="s">
        <v>44</v>
      </c>
      <c r="E125" s="38"/>
      <c r="F125" s="38" t="s">
        <v>35</v>
      </c>
      <c r="G125" s="29"/>
      <c r="H125" s="38"/>
      <c r="I125" s="38" t="s">
        <v>35</v>
      </c>
      <c r="J125" s="38"/>
      <c r="K125" s="38"/>
      <c r="L125" s="38" t="s">
        <v>35</v>
      </c>
      <c r="M125" s="38"/>
      <c r="N125" s="38"/>
      <c r="O125" s="38"/>
      <c r="P125" s="38"/>
    </row>
    <row r="126" spans="1:16" ht="33" customHeight="1" hidden="1">
      <c r="A126" s="44"/>
      <c r="B126" s="155"/>
      <c r="C126" s="38"/>
      <c r="D126" s="29" t="s">
        <v>45</v>
      </c>
      <c r="E126" s="38" t="s">
        <v>35</v>
      </c>
      <c r="F126" s="38"/>
      <c r="G126" s="29"/>
      <c r="H126" s="38" t="s">
        <v>35</v>
      </c>
      <c r="I126" s="38"/>
      <c r="J126" s="29"/>
      <c r="K126" s="38" t="s">
        <v>35</v>
      </c>
      <c r="L126" s="38"/>
      <c r="M126" s="29"/>
      <c r="N126" s="29"/>
      <c r="O126" s="29"/>
      <c r="P126" s="29"/>
    </row>
    <row r="127" spans="1:16" ht="12.75" hidden="1">
      <c r="A127" s="44"/>
      <c r="B127" s="155"/>
      <c r="C127" s="38"/>
      <c r="D127" s="29" t="s">
        <v>46</v>
      </c>
      <c r="E127" s="38" t="s">
        <v>35</v>
      </c>
      <c r="F127" s="38"/>
      <c r="G127" s="38"/>
      <c r="H127" s="38" t="s">
        <v>35</v>
      </c>
      <c r="I127" s="38"/>
      <c r="J127" s="29"/>
      <c r="K127" s="38" t="s">
        <v>35</v>
      </c>
      <c r="L127" s="38"/>
      <c r="M127" s="29"/>
      <c r="N127" s="29"/>
      <c r="O127" s="29"/>
      <c r="P127" s="29"/>
    </row>
    <row r="128" spans="1:16" ht="12.75" hidden="1">
      <c r="A128" s="44"/>
      <c r="B128" s="155"/>
      <c r="C128" s="38"/>
      <c r="D128" s="29" t="s">
        <v>47</v>
      </c>
      <c r="E128" s="38" t="s">
        <v>35</v>
      </c>
      <c r="F128" s="38"/>
      <c r="G128" s="38"/>
      <c r="H128" s="38" t="s">
        <v>35</v>
      </c>
      <c r="I128" s="38"/>
      <c r="J128" s="29"/>
      <c r="K128" s="38" t="s">
        <v>35</v>
      </c>
      <c r="L128" s="38"/>
      <c r="M128" s="29"/>
      <c r="N128" s="29"/>
      <c r="O128" s="29"/>
      <c r="P128" s="29"/>
    </row>
    <row r="129" spans="1:16" ht="24.75" customHeight="1" hidden="1">
      <c r="A129" s="44"/>
      <c r="B129" s="155"/>
      <c r="C129" s="38"/>
      <c r="D129" s="29" t="s">
        <v>48</v>
      </c>
      <c r="E129" s="38" t="s">
        <v>35</v>
      </c>
      <c r="F129" s="38"/>
      <c r="G129" s="38"/>
      <c r="H129" s="38" t="s">
        <v>35</v>
      </c>
      <c r="I129" s="38"/>
      <c r="J129" s="29"/>
      <c r="K129" s="38" t="s">
        <v>35</v>
      </c>
      <c r="L129" s="38"/>
      <c r="M129" s="29"/>
      <c r="N129" s="29"/>
      <c r="O129" s="29"/>
      <c r="P129" s="29"/>
    </row>
    <row r="130" spans="1:16" ht="25.5" customHeight="1" hidden="1">
      <c r="A130" s="44"/>
      <c r="B130" s="155"/>
      <c r="C130" s="38"/>
      <c r="D130" s="29" t="s">
        <v>49</v>
      </c>
      <c r="E130" s="38" t="s">
        <v>35</v>
      </c>
      <c r="F130" s="38"/>
      <c r="G130" s="38"/>
      <c r="H130" s="38" t="s">
        <v>35</v>
      </c>
      <c r="I130" s="38"/>
      <c r="J130" s="38"/>
      <c r="K130" s="38" t="s">
        <v>35</v>
      </c>
      <c r="L130" s="38"/>
      <c r="M130" s="38"/>
      <c r="N130" s="38"/>
      <c r="O130" s="38"/>
      <c r="P130" s="38"/>
    </row>
    <row r="131" spans="1:16" ht="28.5" customHeight="1" hidden="1">
      <c r="A131" s="44"/>
      <c r="B131" s="155"/>
      <c r="C131" s="38"/>
      <c r="D131" s="29" t="s">
        <v>50</v>
      </c>
      <c r="E131" s="38" t="s">
        <v>35</v>
      </c>
      <c r="F131" s="38" t="s">
        <v>35</v>
      </c>
      <c r="G131" s="38"/>
      <c r="H131" s="38" t="s">
        <v>35</v>
      </c>
      <c r="I131" s="38" t="s">
        <v>35</v>
      </c>
      <c r="J131" s="29"/>
      <c r="K131" s="38" t="s">
        <v>35</v>
      </c>
      <c r="L131" s="38" t="s">
        <v>35</v>
      </c>
      <c r="M131" s="29"/>
      <c r="N131" s="38" t="s">
        <v>35</v>
      </c>
      <c r="O131" s="38" t="s">
        <v>35</v>
      </c>
      <c r="P131" s="29"/>
    </row>
    <row r="132" spans="1:16" ht="12.75" hidden="1">
      <c r="A132" s="44"/>
      <c r="B132" s="155"/>
      <c r="C132" s="38"/>
      <c r="D132" s="29" t="s">
        <v>47</v>
      </c>
      <c r="E132" s="38"/>
      <c r="F132" s="38"/>
      <c r="G132" s="38"/>
      <c r="H132" s="38"/>
      <c r="I132" s="38"/>
      <c r="J132" s="29"/>
      <c r="K132" s="38"/>
      <c r="L132" s="38"/>
      <c r="M132" s="29"/>
      <c r="N132" s="38"/>
      <c r="O132" s="38"/>
      <c r="P132" s="29"/>
    </row>
    <row r="133" spans="1:16" ht="12.75" customHeight="1" hidden="1">
      <c r="A133" s="44"/>
      <c r="B133" s="155"/>
      <c r="C133" s="38"/>
      <c r="D133" s="329" t="s">
        <v>51</v>
      </c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1"/>
    </row>
    <row r="134" spans="1:16" ht="34.5" customHeight="1" hidden="1">
      <c r="A134" s="44"/>
      <c r="B134" s="155"/>
      <c r="C134" s="85"/>
      <c r="D134" s="39" t="s">
        <v>52</v>
      </c>
      <c r="E134" s="38"/>
      <c r="F134" s="38"/>
      <c r="G134" s="29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ht="12.75" hidden="1">
      <c r="A135" s="44"/>
      <c r="B135" s="155"/>
      <c r="C135" s="38"/>
      <c r="D135" s="29" t="s">
        <v>47</v>
      </c>
      <c r="E135" s="38"/>
      <c r="F135" s="38"/>
      <c r="G135" s="38"/>
      <c r="H135" s="38"/>
      <c r="I135" s="38"/>
      <c r="J135" s="29"/>
      <c r="K135" s="38"/>
      <c r="L135" s="38"/>
      <c r="M135" s="29"/>
      <c r="N135" s="29"/>
      <c r="O135" s="29"/>
      <c r="P135" s="29"/>
    </row>
    <row r="136" spans="1:16" ht="19.5" customHeight="1">
      <c r="A136" s="44"/>
      <c r="B136" s="155"/>
      <c r="C136" s="38"/>
      <c r="D136" s="29" t="s">
        <v>53</v>
      </c>
      <c r="E136" s="38"/>
      <c r="F136" s="38"/>
      <c r="G136" s="29"/>
      <c r="H136" s="38"/>
      <c r="I136" s="38"/>
      <c r="J136" s="38"/>
      <c r="K136" s="38"/>
      <c r="L136" s="38"/>
      <c r="M136" s="38"/>
      <c r="N136" s="386"/>
      <c r="O136" s="387"/>
      <c r="P136" s="388"/>
    </row>
    <row r="137" spans="1:16" ht="18.75" customHeight="1">
      <c r="A137" s="44"/>
      <c r="B137" s="44"/>
      <c r="C137" s="334" t="s">
        <v>88</v>
      </c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</row>
    <row r="138" spans="1:16" ht="12.75">
      <c r="A138" s="44"/>
      <c r="B138" s="44"/>
      <c r="C138" s="86"/>
      <c r="D138" s="44"/>
      <c r="E138" s="44"/>
      <c r="F138" s="44"/>
      <c r="G138" s="44"/>
      <c r="H138" s="154"/>
      <c r="I138" s="44"/>
      <c r="J138" s="44"/>
      <c r="K138" s="44"/>
      <c r="L138" s="44"/>
      <c r="M138" s="44"/>
      <c r="N138" s="44"/>
      <c r="O138" s="44"/>
      <c r="P138" s="44"/>
    </row>
    <row r="139" spans="1:16" ht="12.75">
      <c r="A139" s="59"/>
      <c r="B139" s="59"/>
      <c r="C139" s="87"/>
      <c r="D139" s="59"/>
      <c r="E139" s="59"/>
      <c r="F139" s="59"/>
      <c r="G139" s="59"/>
      <c r="H139" s="156"/>
      <c r="I139" s="44"/>
      <c r="J139" s="44"/>
      <c r="K139" s="44"/>
      <c r="L139" s="44"/>
      <c r="M139" s="44"/>
      <c r="N139" s="44"/>
      <c r="O139" s="44"/>
      <c r="P139" s="44"/>
    </row>
    <row r="140" spans="1:16" ht="47.25" customHeight="1">
      <c r="A140" s="87"/>
      <c r="B140" s="87"/>
      <c r="C140" s="336" t="s">
        <v>94</v>
      </c>
      <c r="D140" s="336"/>
      <c r="E140" s="336"/>
      <c r="F140" s="5"/>
      <c r="G140" s="15"/>
      <c r="H140" s="17"/>
      <c r="I140" s="328" t="s">
        <v>222</v>
      </c>
      <c r="J140" s="328"/>
      <c r="K140" s="46"/>
      <c r="L140" s="44"/>
      <c r="M140" s="44"/>
      <c r="N140" s="44"/>
      <c r="O140" s="44"/>
      <c r="P140" s="44"/>
    </row>
    <row r="141" spans="1:16" ht="15.75">
      <c r="A141" s="87"/>
      <c r="B141" s="87"/>
      <c r="C141" s="88"/>
      <c r="D141" s="5"/>
      <c r="E141" s="5"/>
      <c r="F141" s="5"/>
      <c r="G141" s="16" t="s">
        <v>54</v>
      </c>
      <c r="H141" s="17"/>
      <c r="I141" s="335" t="s">
        <v>55</v>
      </c>
      <c r="J141" s="335"/>
      <c r="K141" s="335"/>
      <c r="L141" s="44"/>
      <c r="M141" s="44"/>
      <c r="N141" s="44"/>
      <c r="O141" s="44"/>
      <c r="P141" s="44"/>
    </row>
    <row r="142" spans="1:16" ht="15.75" hidden="1">
      <c r="A142" s="87"/>
      <c r="B142" s="87"/>
      <c r="C142" s="88"/>
      <c r="D142" s="5"/>
      <c r="E142" s="5"/>
      <c r="F142" s="5"/>
      <c r="G142" s="5"/>
      <c r="H142" s="17"/>
      <c r="I142" s="5"/>
      <c r="J142" s="5"/>
      <c r="K142" s="46"/>
      <c r="L142" s="44"/>
      <c r="M142" s="44"/>
      <c r="N142" s="44"/>
      <c r="O142" s="44"/>
      <c r="P142" s="44"/>
    </row>
    <row r="143" spans="1:16" ht="15.75">
      <c r="A143" s="87"/>
      <c r="B143" s="87"/>
      <c r="C143" s="88"/>
      <c r="D143" s="5"/>
      <c r="E143" s="5"/>
      <c r="F143" s="5"/>
      <c r="G143" s="5"/>
      <c r="H143" s="17"/>
      <c r="I143" s="5"/>
      <c r="J143" s="5"/>
      <c r="K143" s="46"/>
      <c r="L143" s="44"/>
      <c r="M143" s="44"/>
      <c r="N143" s="44"/>
      <c r="O143" s="44"/>
      <c r="P143" s="44"/>
    </row>
    <row r="144" spans="1:16" ht="15.75">
      <c r="A144" s="92"/>
      <c r="B144" s="92"/>
      <c r="C144" s="88"/>
      <c r="D144" s="353"/>
      <c r="E144" s="353"/>
      <c r="F144" s="5"/>
      <c r="G144" s="5"/>
      <c r="H144" s="17"/>
      <c r="I144" s="5"/>
      <c r="J144" s="5"/>
      <c r="K144" s="46"/>
      <c r="L144" s="44"/>
      <c r="M144" s="44"/>
      <c r="N144" s="44"/>
      <c r="O144" s="44"/>
      <c r="P144" s="44"/>
    </row>
    <row r="145" spans="1:16" ht="49.5" customHeight="1">
      <c r="A145" s="59"/>
      <c r="B145" s="59"/>
      <c r="C145" s="336" t="s">
        <v>56</v>
      </c>
      <c r="D145" s="336"/>
      <c r="E145" s="336"/>
      <c r="F145" s="89"/>
      <c r="G145" s="17"/>
      <c r="H145" s="17"/>
      <c r="I145" s="328" t="s">
        <v>95</v>
      </c>
      <c r="J145" s="328"/>
      <c r="K145" s="46"/>
      <c r="L145" s="44"/>
      <c r="M145" s="44"/>
      <c r="N145" s="44"/>
      <c r="O145" s="44"/>
      <c r="P145" s="44"/>
    </row>
    <row r="146" spans="1:16" ht="48.75" customHeight="1">
      <c r="A146" s="87"/>
      <c r="B146" s="87"/>
      <c r="C146" s="88"/>
      <c r="D146" s="5"/>
      <c r="E146" s="5"/>
      <c r="F146" s="5"/>
      <c r="G146" s="16" t="s">
        <v>54</v>
      </c>
      <c r="H146" s="17"/>
      <c r="I146" s="335" t="s">
        <v>55</v>
      </c>
      <c r="J146" s="335"/>
      <c r="K146" s="335"/>
      <c r="L146" s="44"/>
      <c r="M146" s="44"/>
      <c r="N146" s="44"/>
      <c r="O146" s="44"/>
      <c r="P146" s="44"/>
    </row>
    <row r="147" spans="1:16" ht="15.75">
      <c r="A147" s="44"/>
      <c r="B147" s="44"/>
      <c r="C147" s="90"/>
      <c r="D147" s="46"/>
      <c r="E147" s="46"/>
      <c r="F147" s="46"/>
      <c r="G147" s="46"/>
      <c r="H147" s="105"/>
      <c r="I147" s="46"/>
      <c r="J147" s="46"/>
      <c r="K147" s="46"/>
      <c r="L147" s="44"/>
      <c r="M147" s="44"/>
      <c r="N147" s="44"/>
      <c r="O147" s="44"/>
      <c r="P147" s="44"/>
    </row>
    <row r="148" spans="1:16" ht="15">
      <c r="A148" s="44"/>
      <c r="B148" s="44"/>
      <c r="C148" s="46"/>
      <c r="D148" s="46"/>
      <c r="E148" s="46"/>
      <c r="F148" s="46"/>
      <c r="G148" s="46"/>
      <c r="H148" s="105"/>
      <c r="I148" s="46"/>
      <c r="J148" s="46"/>
      <c r="K148" s="46"/>
      <c r="L148" s="44"/>
      <c r="M148" s="44"/>
      <c r="N148" s="44"/>
      <c r="O148" s="44"/>
      <c r="P148" s="44"/>
    </row>
    <row r="149" spans="1:16" ht="12.75">
      <c r="A149" s="44"/>
      <c r="B149" s="44"/>
      <c r="C149" s="44"/>
      <c r="D149" s="44"/>
      <c r="E149" s="44"/>
      <c r="F149" s="44"/>
      <c r="G149" s="44"/>
      <c r="H149" s="154"/>
      <c r="I149" s="44"/>
      <c r="J149" s="44"/>
      <c r="K149" s="44"/>
      <c r="L149" s="44"/>
      <c r="M149" s="44"/>
      <c r="N149" s="44"/>
      <c r="O149" s="44"/>
      <c r="P149" s="44"/>
    </row>
    <row r="150" spans="1:16" ht="12.75">
      <c r="A150" s="44"/>
      <c r="B150" s="44"/>
      <c r="C150" s="44"/>
      <c r="D150" s="44"/>
      <c r="E150" s="44"/>
      <c r="F150" s="44"/>
      <c r="G150" s="44"/>
      <c r="H150" s="154"/>
      <c r="I150" s="44"/>
      <c r="J150" s="44"/>
      <c r="K150" s="44"/>
      <c r="L150" s="44"/>
      <c r="M150" s="44"/>
      <c r="N150" s="44"/>
      <c r="O150" s="44"/>
      <c r="P150" s="44"/>
    </row>
    <row r="151" spans="1:16" ht="12.75">
      <c r="A151" s="44"/>
      <c r="B151" s="44"/>
      <c r="C151" s="44"/>
      <c r="D151" s="44"/>
      <c r="E151" s="44"/>
      <c r="F151" s="44"/>
      <c r="G151" s="44"/>
      <c r="H151" s="154"/>
      <c r="I151" s="44"/>
      <c r="J151" s="44"/>
      <c r="K151" s="44"/>
      <c r="L151" s="44"/>
      <c r="M151" s="44"/>
      <c r="N151" s="44"/>
      <c r="O151" s="44"/>
      <c r="P151" s="44"/>
    </row>
    <row r="152" spans="1:16" ht="12.75">
      <c r="A152" s="44"/>
      <c r="B152" s="44"/>
      <c r="C152" s="44"/>
      <c r="D152" s="44"/>
      <c r="E152" s="44"/>
      <c r="F152" s="44"/>
      <c r="G152" s="44"/>
      <c r="H152" s="154"/>
      <c r="I152" s="44"/>
      <c r="J152" s="44"/>
      <c r="K152" s="44"/>
      <c r="L152" s="44"/>
      <c r="M152" s="44"/>
      <c r="N152" s="44"/>
      <c r="O152" s="44"/>
      <c r="P152" s="44"/>
    </row>
    <row r="153" spans="1:16" ht="12.75">
      <c r="A153" s="44"/>
      <c r="B153" s="44"/>
      <c r="C153" s="44"/>
      <c r="D153" s="44"/>
      <c r="E153" s="44"/>
      <c r="F153" s="44"/>
      <c r="G153" s="44"/>
      <c r="H153" s="154"/>
      <c r="I153" s="44"/>
      <c r="J153" s="44"/>
      <c r="K153" s="44"/>
      <c r="L153" s="44"/>
      <c r="M153" s="44"/>
      <c r="N153" s="44"/>
      <c r="O153" s="44"/>
      <c r="P153" s="44"/>
    </row>
    <row r="154" spans="1:16" ht="12.75">
      <c r="A154" s="44"/>
      <c r="B154" s="44"/>
      <c r="C154" s="44"/>
      <c r="D154" s="44"/>
      <c r="E154" s="44"/>
      <c r="F154" s="44"/>
      <c r="G154" s="44"/>
      <c r="H154" s="154"/>
      <c r="I154" s="44"/>
      <c r="J154" s="44"/>
      <c r="K154" s="44"/>
      <c r="L154" s="44"/>
      <c r="M154" s="44"/>
      <c r="N154" s="44"/>
      <c r="O154" s="44"/>
      <c r="P154" s="44"/>
    </row>
    <row r="155" spans="1:16" ht="12.75">
      <c r="A155" s="44"/>
      <c r="B155" s="44"/>
      <c r="C155" s="44"/>
      <c r="D155" s="44"/>
      <c r="E155" s="44"/>
      <c r="F155" s="44"/>
      <c r="G155" s="44"/>
      <c r="H155" s="154"/>
      <c r="I155" s="44"/>
      <c r="J155" s="44"/>
      <c r="K155" s="44"/>
      <c r="L155" s="44"/>
      <c r="M155" s="44"/>
      <c r="N155" s="44"/>
      <c r="O155" s="44"/>
      <c r="P155" s="44"/>
    </row>
    <row r="156" spans="1:16" ht="12.75">
      <c r="A156" s="44"/>
      <c r="B156" s="44"/>
      <c r="C156" s="44"/>
      <c r="D156" s="44"/>
      <c r="E156" s="44"/>
      <c r="F156" s="44"/>
      <c r="G156" s="44"/>
      <c r="H156" s="154"/>
      <c r="I156" s="44"/>
      <c r="J156" s="44"/>
      <c r="K156" s="44"/>
      <c r="L156" s="44"/>
      <c r="M156" s="44"/>
      <c r="N156" s="44"/>
      <c r="O156" s="44"/>
      <c r="P156" s="44"/>
    </row>
    <row r="157" spans="1:16" ht="12.75">
      <c r="A157" s="44"/>
      <c r="B157" s="44"/>
      <c r="C157" s="44"/>
      <c r="D157" s="44"/>
      <c r="E157" s="44"/>
      <c r="F157" s="44"/>
      <c r="G157" s="44"/>
      <c r="H157" s="154"/>
      <c r="I157" s="44"/>
      <c r="J157" s="44"/>
      <c r="K157" s="44"/>
      <c r="L157" s="44"/>
      <c r="M157" s="44"/>
      <c r="N157" s="44"/>
      <c r="O157" s="44"/>
      <c r="P157" s="44"/>
    </row>
    <row r="158" spans="1:16" ht="12.75">
      <c r="A158" s="44"/>
      <c r="B158" s="44"/>
      <c r="C158" s="44"/>
      <c r="D158" s="44"/>
      <c r="E158" s="44"/>
      <c r="F158" s="44"/>
      <c r="G158" s="44"/>
      <c r="H158" s="154"/>
      <c r="I158" s="44"/>
      <c r="J158" s="44"/>
      <c r="K158" s="44"/>
      <c r="L158" s="44"/>
      <c r="M158" s="44"/>
      <c r="N158" s="44"/>
      <c r="O158" s="44"/>
      <c r="P158" s="44"/>
    </row>
    <row r="159" spans="1:16" ht="12.75">
      <c r="A159" s="44"/>
      <c r="B159" s="44"/>
      <c r="C159" s="44"/>
      <c r="D159" s="44"/>
      <c r="E159" s="44"/>
      <c r="F159" s="44"/>
      <c r="G159" s="44"/>
      <c r="H159" s="154"/>
      <c r="I159" s="44"/>
      <c r="J159" s="44"/>
      <c r="K159" s="44"/>
      <c r="L159" s="44"/>
      <c r="M159" s="44"/>
      <c r="N159" s="44"/>
      <c r="O159" s="44"/>
      <c r="P159" s="44"/>
    </row>
    <row r="160" spans="1:16" ht="12.75">
      <c r="A160" s="44"/>
      <c r="B160" s="44"/>
      <c r="C160" s="44"/>
      <c r="D160" s="44"/>
      <c r="E160" s="44"/>
      <c r="F160" s="44"/>
      <c r="G160" s="44"/>
      <c r="H160" s="154"/>
      <c r="I160" s="44"/>
      <c r="J160" s="44"/>
      <c r="K160" s="44"/>
      <c r="L160" s="44"/>
      <c r="M160" s="44"/>
      <c r="N160" s="44"/>
      <c r="O160" s="44"/>
      <c r="P160" s="44"/>
    </row>
    <row r="161" spans="1:16" ht="12.75">
      <c r="A161" s="44"/>
      <c r="B161" s="44"/>
      <c r="C161" s="44"/>
      <c r="D161" s="44"/>
      <c r="E161" s="44"/>
      <c r="F161" s="44"/>
      <c r="G161" s="44"/>
      <c r="H161" s="154"/>
      <c r="I161" s="44"/>
      <c r="J161" s="44"/>
      <c r="K161" s="44"/>
      <c r="L161" s="44"/>
      <c r="M161" s="44"/>
      <c r="N161" s="44"/>
      <c r="O161" s="44"/>
      <c r="P161" s="44"/>
    </row>
    <row r="162" spans="1:16" ht="12.75">
      <c r="A162" s="44"/>
      <c r="B162" s="44"/>
      <c r="C162" s="44"/>
      <c r="D162" s="44"/>
      <c r="E162" s="44"/>
      <c r="F162" s="44"/>
      <c r="G162" s="44"/>
      <c r="H162" s="154"/>
      <c r="I162" s="44"/>
      <c r="J162" s="44"/>
      <c r="K162" s="44"/>
      <c r="L162" s="44"/>
      <c r="M162" s="44"/>
      <c r="N162" s="44"/>
      <c r="O162" s="44"/>
      <c r="P162" s="44"/>
    </row>
    <row r="163" spans="1:16" ht="12.75">
      <c r="A163" s="44"/>
      <c r="B163" s="44"/>
      <c r="C163" s="44"/>
      <c r="D163" s="44"/>
      <c r="E163" s="44"/>
      <c r="F163" s="44"/>
      <c r="G163" s="44"/>
      <c r="H163" s="154"/>
      <c r="I163" s="44"/>
      <c r="J163" s="44"/>
      <c r="K163" s="44"/>
      <c r="L163" s="44"/>
      <c r="M163" s="44"/>
      <c r="N163" s="44"/>
      <c r="O163" s="44"/>
      <c r="P163" s="44"/>
    </row>
    <row r="164" spans="1:16" ht="12.75">
      <c r="A164" s="44"/>
      <c r="B164" s="44"/>
      <c r="C164" s="44"/>
      <c r="D164" s="44"/>
      <c r="E164" s="44"/>
      <c r="F164" s="44"/>
      <c r="G164" s="44"/>
      <c r="H164" s="154"/>
      <c r="I164" s="44"/>
      <c r="J164" s="44"/>
      <c r="K164" s="44"/>
      <c r="L164" s="44"/>
      <c r="M164" s="44"/>
      <c r="N164" s="44"/>
      <c r="O164" s="44"/>
      <c r="P164" s="44"/>
    </row>
  </sheetData>
  <sheetProtection/>
  <mergeCells count="306">
    <mergeCell ref="F91:M91"/>
    <mergeCell ref="F94:M94"/>
    <mergeCell ref="F97:M97"/>
    <mergeCell ref="F100:G100"/>
    <mergeCell ref="K100:M100"/>
    <mergeCell ref="H100:J100"/>
    <mergeCell ref="H110:J110"/>
    <mergeCell ref="K92:M92"/>
    <mergeCell ref="K88:M88"/>
    <mergeCell ref="H92:J92"/>
    <mergeCell ref="H90:J90"/>
    <mergeCell ref="K90:M90"/>
    <mergeCell ref="H95:J95"/>
    <mergeCell ref="K95:M95"/>
    <mergeCell ref="F109:M109"/>
    <mergeCell ref="F101:G101"/>
    <mergeCell ref="N107:P107"/>
    <mergeCell ref="N103:P103"/>
    <mergeCell ref="H105:J105"/>
    <mergeCell ref="K105:M105"/>
    <mergeCell ref="K103:M103"/>
    <mergeCell ref="C104:P104"/>
    <mergeCell ref="C103:D103"/>
    <mergeCell ref="F103:G103"/>
    <mergeCell ref="H103:J103"/>
    <mergeCell ref="F107:M107"/>
    <mergeCell ref="N85:P85"/>
    <mergeCell ref="N90:P90"/>
    <mergeCell ref="N95:P95"/>
    <mergeCell ref="N92:P92"/>
    <mergeCell ref="N91:P91"/>
    <mergeCell ref="N94:P94"/>
    <mergeCell ref="N116:P116"/>
    <mergeCell ref="H120:J121"/>
    <mergeCell ref="N69:P69"/>
    <mergeCell ref="N70:P70"/>
    <mergeCell ref="N71:P71"/>
    <mergeCell ref="N74:P74"/>
    <mergeCell ref="N72:P72"/>
    <mergeCell ref="N82:P82"/>
    <mergeCell ref="N84:P84"/>
    <mergeCell ref="N80:P80"/>
    <mergeCell ref="C140:E140"/>
    <mergeCell ref="I146:K146"/>
    <mergeCell ref="I145:J145"/>
    <mergeCell ref="K120:M121"/>
    <mergeCell ref="D133:P133"/>
    <mergeCell ref="C145:E145"/>
    <mergeCell ref="C137:P137"/>
    <mergeCell ref="I140:J140"/>
    <mergeCell ref="D144:E144"/>
    <mergeCell ref="I141:K141"/>
    <mergeCell ref="F111:M111"/>
    <mergeCell ref="N136:P136"/>
    <mergeCell ref="N109:P109"/>
    <mergeCell ref="K108:M108"/>
    <mergeCell ref="N108:P108"/>
    <mergeCell ref="H108:J108"/>
    <mergeCell ref="F108:G108"/>
    <mergeCell ref="H116:J116"/>
    <mergeCell ref="K116:M116"/>
    <mergeCell ref="F116:G116"/>
    <mergeCell ref="H115:J115"/>
    <mergeCell ref="H113:J113"/>
    <mergeCell ref="N113:P113"/>
    <mergeCell ref="H114:J114"/>
    <mergeCell ref="K114:M114"/>
    <mergeCell ref="E120:G121"/>
    <mergeCell ref="C113:D113"/>
    <mergeCell ref="C112:D112"/>
    <mergeCell ref="C109:D109"/>
    <mergeCell ref="C116:D116"/>
    <mergeCell ref="F113:G113"/>
    <mergeCell ref="C114:D114"/>
    <mergeCell ref="D120:D122"/>
    <mergeCell ref="C115:D115"/>
    <mergeCell ref="C120:C122"/>
    <mergeCell ref="C117:O117"/>
    <mergeCell ref="N114:P114"/>
    <mergeCell ref="N110:P110"/>
    <mergeCell ref="F110:G110"/>
    <mergeCell ref="F115:G115"/>
    <mergeCell ref="K115:M115"/>
    <mergeCell ref="K113:M113"/>
    <mergeCell ref="E112:P112"/>
    <mergeCell ref="N115:P115"/>
    <mergeCell ref="F114:G114"/>
    <mergeCell ref="K60:M60"/>
    <mergeCell ref="H58:J58"/>
    <mergeCell ref="C110:D110"/>
    <mergeCell ref="F105:G105"/>
    <mergeCell ref="C105:D105"/>
    <mergeCell ref="C107:D107"/>
    <mergeCell ref="C108:D108"/>
    <mergeCell ref="C101:D101"/>
    <mergeCell ref="C100:D100"/>
    <mergeCell ref="K110:M110"/>
    <mergeCell ref="N62:P62"/>
    <mergeCell ref="K62:M62"/>
    <mergeCell ref="K63:M63"/>
    <mergeCell ref="K64:M64"/>
    <mergeCell ref="N57:P57"/>
    <mergeCell ref="K56:M56"/>
    <mergeCell ref="K58:M58"/>
    <mergeCell ref="K55:M55"/>
    <mergeCell ref="K57:M57"/>
    <mergeCell ref="E50:E51"/>
    <mergeCell ref="N67:P67"/>
    <mergeCell ref="N65:P65"/>
    <mergeCell ref="N54:P54"/>
    <mergeCell ref="N64:P64"/>
    <mergeCell ref="N55:P55"/>
    <mergeCell ref="N63:P63"/>
    <mergeCell ref="N56:P56"/>
    <mergeCell ref="N58:P58"/>
    <mergeCell ref="N60:P60"/>
    <mergeCell ref="B23:D23"/>
    <mergeCell ref="N61:P61"/>
    <mergeCell ref="A49:N49"/>
    <mergeCell ref="H50:J51"/>
    <mergeCell ref="K50:M51"/>
    <mergeCell ref="F52:G52"/>
    <mergeCell ref="H52:J52"/>
    <mergeCell ref="N50:P51"/>
    <mergeCell ref="C61:D61"/>
    <mergeCell ref="C55:D55"/>
    <mergeCell ref="F13:O13"/>
    <mergeCell ref="F16:O16"/>
    <mergeCell ref="F19:G19"/>
    <mergeCell ref="H19:O19"/>
    <mergeCell ref="F18:M18"/>
    <mergeCell ref="K23:M23"/>
    <mergeCell ref="E23:G23"/>
    <mergeCell ref="K31:M31"/>
    <mergeCell ref="H31:J31"/>
    <mergeCell ref="H23:J23"/>
    <mergeCell ref="N33:P33"/>
    <mergeCell ref="K42:M42"/>
    <mergeCell ref="H42:J42"/>
    <mergeCell ref="C44:D44"/>
    <mergeCell ref="C42:D43"/>
    <mergeCell ref="N44:P44"/>
    <mergeCell ref="N39:P39"/>
    <mergeCell ref="N38:P38"/>
    <mergeCell ref="N42:P42"/>
    <mergeCell ref="N43:P43"/>
    <mergeCell ref="H55:J55"/>
    <mergeCell ref="A31:A32"/>
    <mergeCell ref="E31:G31"/>
    <mergeCell ref="C45:D45"/>
    <mergeCell ref="C46:D46"/>
    <mergeCell ref="B31:B32"/>
    <mergeCell ref="E42:G42"/>
    <mergeCell ref="A40:O40"/>
    <mergeCell ref="N31:P31"/>
    <mergeCell ref="N32:P32"/>
    <mergeCell ref="F53:M53"/>
    <mergeCell ref="C54:D54"/>
    <mergeCell ref="K54:M54"/>
    <mergeCell ref="F54:G54"/>
    <mergeCell ref="H54:J54"/>
    <mergeCell ref="H56:J56"/>
    <mergeCell ref="C60:D60"/>
    <mergeCell ref="F60:G60"/>
    <mergeCell ref="A50:A51"/>
    <mergeCell ref="F55:G55"/>
    <mergeCell ref="C52:D52"/>
    <mergeCell ref="C53:D53"/>
    <mergeCell ref="F50:G51"/>
    <mergeCell ref="B50:B51"/>
    <mergeCell ref="F56:G56"/>
    <mergeCell ref="C97:D97"/>
    <mergeCell ref="C92:D92"/>
    <mergeCell ref="F92:G92"/>
    <mergeCell ref="C69:D69"/>
    <mergeCell ref="F69:G69"/>
    <mergeCell ref="C90:D90"/>
    <mergeCell ref="C91:D91"/>
    <mergeCell ref="C84:D84"/>
    <mergeCell ref="C75:D75"/>
    <mergeCell ref="F95:G95"/>
    <mergeCell ref="C67:D67"/>
    <mergeCell ref="F67:M67"/>
    <mergeCell ref="K71:M71"/>
    <mergeCell ref="K68:M68"/>
    <mergeCell ref="K69:M69"/>
    <mergeCell ref="F68:G68"/>
    <mergeCell ref="F71:G71"/>
    <mergeCell ref="C70:D70"/>
    <mergeCell ref="H68:J68"/>
    <mergeCell ref="C64:D64"/>
    <mergeCell ref="C65:D65"/>
    <mergeCell ref="C62:D62"/>
    <mergeCell ref="K83:M83"/>
    <mergeCell ref="K80:M80"/>
    <mergeCell ref="C68:D68"/>
    <mergeCell ref="H69:J69"/>
    <mergeCell ref="H74:J74"/>
    <mergeCell ref="F70:G70"/>
    <mergeCell ref="C79:D79"/>
    <mergeCell ref="K61:M61"/>
    <mergeCell ref="H57:J57"/>
    <mergeCell ref="H61:J61"/>
    <mergeCell ref="C63:D63"/>
    <mergeCell ref="F59:M59"/>
    <mergeCell ref="F58:G58"/>
    <mergeCell ref="F57:G57"/>
    <mergeCell ref="F61:G65"/>
    <mergeCell ref="H60:J60"/>
    <mergeCell ref="H62:J62"/>
    <mergeCell ref="C85:D85"/>
    <mergeCell ref="F85:G85"/>
    <mergeCell ref="H80:J80"/>
    <mergeCell ref="H85:J85"/>
    <mergeCell ref="F80:G80"/>
    <mergeCell ref="C80:D80"/>
    <mergeCell ref="C82:D82"/>
    <mergeCell ref="F81:M81"/>
    <mergeCell ref="K85:M85"/>
    <mergeCell ref="C87:D87"/>
    <mergeCell ref="F72:G72"/>
    <mergeCell ref="C88:D88"/>
    <mergeCell ref="H78:J78"/>
    <mergeCell ref="H88:J88"/>
    <mergeCell ref="F88:G88"/>
    <mergeCell ref="H83:J83"/>
    <mergeCell ref="F84:G84"/>
    <mergeCell ref="C76:D76"/>
    <mergeCell ref="C83:D83"/>
    <mergeCell ref="B120:B122"/>
    <mergeCell ref="C98:D98"/>
    <mergeCell ref="H79:J79"/>
    <mergeCell ref="F75:G76"/>
    <mergeCell ref="H76:J76"/>
    <mergeCell ref="F78:G78"/>
    <mergeCell ref="C95:D95"/>
    <mergeCell ref="F83:G83"/>
    <mergeCell ref="F90:G90"/>
    <mergeCell ref="C94:D94"/>
    <mergeCell ref="C78:D78"/>
    <mergeCell ref="C31:C32"/>
    <mergeCell ref="D31:D32"/>
    <mergeCell ref="C50:D51"/>
    <mergeCell ref="C74:D74"/>
    <mergeCell ref="C71:D71"/>
    <mergeCell ref="C72:D72"/>
    <mergeCell ref="C58:D58"/>
    <mergeCell ref="C57:D57"/>
    <mergeCell ref="C56:D56"/>
    <mergeCell ref="N120:P121"/>
    <mergeCell ref="K52:M52"/>
    <mergeCell ref="N52:P52"/>
    <mergeCell ref="N53:P53"/>
    <mergeCell ref="K72:M72"/>
    <mergeCell ref="N75:P75"/>
    <mergeCell ref="K78:M78"/>
    <mergeCell ref="K75:M75"/>
    <mergeCell ref="K76:M76"/>
    <mergeCell ref="K70:M70"/>
    <mergeCell ref="H64:J64"/>
    <mergeCell ref="H72:J72"/>
    <mergeCell ref="H71:J71"/>
    <mergeCell ref="H75:J75"/>
    <mergeCell ref="H70:J70"/>
    <mergeCell ref="F73:M73"/>
    <mergeCell ref="K65:M65"/>
    <mergeCell ref="N34:P34"/>
    <mergeCell ref="N35:P35"/>
    <mergeCell ref="N36:P36"/>
    <mergeCell ref="N37:P37"/>
    <mergeCell ref="K98:M98"/>
    <mergeCell ref="F86:M86"/>
    <mergeCell ref="F89:M89"/>
    <mergeCell ref="F99:P99"/>
    <mergeCell ref="N98:P98"/>
    <mergeCell ref="N97:P97"/>
    <mergeCell ref="H98:J98"/>
    <mergeCell ref="N88:P88"/>
    <mergeCell ref="N87:P87"/>
    <mergeCell ref="F98:G98"/>
    <mergeCell ref="N45:P45"/>
    <mergeCell ref="N46:P46"/>
    <mergeCell ref="F87:M87"/>
    <mergeCell ref="F82:M82"/>
    <mergeCell ref="H63:J63"/>
    <mergeCell ref="H65:J65"/>
    <mergeCell ref="K79:M79"/>
    <mergeCell ref="K84:M84"/>
    <mergeCell ref="N78:P78"/>
    <mergeCell ref="F66:M66"/>
    <mergeCell ref="F74:G74"/>
    <mergeCell ref="N68:P68"/>
    <mergeCell ref="F93:P93"/>
    <mergeCell ref="F96:P96"/>
    <mergeCell ref="N79:P79"/>
    <mergeCell ref="N76:P76"/>
    <mergeCell ref="K74:M74"/>
    <mergeCell ref="F79:G79"/>
    <mergeCell ref="H84:J84"/>
    <mergeCell ref="N83:P83"/>
    <mergeCell ref="F106:M106"/>
    <mergeCell ref="N105:P105"/>
    <mergeCell ref="N100:P100"/>
    <mergeCell ref="N101:P101"/>
    <mergeCell ref="H101:J101"/>
    <mergeCell ref="K101:M101"/>
  </mergeCells>
  <printOptions/>
  <pageMargins left="0.3937007874015748" right="0" top="0.9448818897637796" bottom="0.35433070866141736" header="0" footer="0"/>
  <pageSetup horizontalDpi="600" verticalDpi="600" orientation="portrait" paperSize="9" scale="41" r:id="rId1"/>
  <rowBreaks count="1" manualBreakCount="1">
    <brk id="6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0"/>
  <sheetViews>
    <sheetView showZeros="0" view="pageBreakPreview" zoomScaleNormal="90" zoomScaleSheetLayoutView="100" zoomScalePageLayoutView="0" workbookViewId="0" topLeftCell="E25">
      <selection activeCell="N31" sqref="N31:P31"/>
    </sheetView>
  </sheetViews>
  <sheetFormatPr defaultColWidth="9.00390625" defaultRowHeight="12.75"/>
  <cols>
    <col min="1" max="1" width="6.00390625" style="1" customWidth="1"/>
    <col min="2" max="2" width="13.875" style="1" customWidth="1"/>
    <col min="3" max="3" width="20.125" style="1" customWidth="1"/>
    <col min="4" max="4" width="25.125" style="1" customWidth="1"/>
    <col min="5" max="5" width="13.875" style="1" customWidth="1"/>
    <col min="6" max="6" width="12.875" style="1" customWidth="1"/>
    <col min="7" max="7" width="14.25390625" style="1" customWidth="1"/>
    <col min="8" max="8" width="15.125" style="94" customWidth="1"/>
    <col min="9" max="9" width="14.125" style="1" customWidth="1"/>
    <col min="10" max="10" width="14.875" style="1" customWidth="1"/>
    <col min="11" max="11" width="14.75390625" style="1" customWidth="1"/>
    <col min="12" max="12" width="14.125" style="1" customWidth="1"/>
    <col min="13" max="13" width="13.625" style="1" customWidth="1"/>
    <col min="14" max="14" width="10.375" style="1" customWidth="1"/>
    <col min="15" max="15" width="8.75390625" style="1" customWidth="1"/>
    <col min="16" max="16" width="9.75390625" style="1" customWidth="1"/>
  </cols>
  <sheetData>
    <row r="1" spans="3:14" ht="18.75">
      <c r="C1" s="64"/>
      <c r="J1" s="64" t="s">
        <v>131</v>
      </c>
      <c r="K1" s="225"/>
      <c r="L1" s="225"/>
      <c r="M1" s="225"/>
      <c r="N1" s="225"/>
    </row>
    <row r="2" spans="3:14" ht="18.75">
      <c r="C2" s="64"/>
      <c r="J2" s="64" t="s">
        <v>130</v>
      </c>
      <c r="K2" s="225"/>
      <c r="L2" s="225"/>
      <c r="M2" s="225"/>
      <c r="N2" s="225"/>
    </row>
    <row r="3" spans="3:14" ht="18.75">
      <c r="C3" s="64"/>
      <c r="J3" s="64" t="s">
        <v>129</v>
      </c>
      <c r="K3" s="225"/>
      <c r="L3" s="225"/>
      <c r="M3" s="225"/>
      <c r="N3" s="225"/>
    </row>
    <row r="4" spans="3:14" ht="18.75">
      <c r="C4" s="64"/>
      <c r="J4" s="64"/>
      <c r="K4" s="70" t="s">
        <v>261</v>
      </c>
      <c r="L4" s="70"/>
      <c r="M4" s="70"/>
      <c r="N4" s="70"/>
    </row>
    <row r="5" spans="3:10" ht="18.75">
      <c r="C5" s="65"/>
      <c r="J5" s="66"/>
    </row>
    <row r="6" spans="3:10" ht="18.75">
      <c r="C6" s="65"/>
      <c r="J6" s="66"/>
    </row>
    <row r="7" spans="3:12" ht="18.75">
      <c r="C7" s="65"/>
      <c r="L7" s="2"/>
    </row>
    <row r="8" spans="7:12" ht="18.75">
      <c r="G8" s="65" t="s">
        <v>0</v>
      </c>
      <c r="L8" s="2"/>
    </row>
    <row r="9" ht="18.75">
      <c r="G9" s="65" t="s">
        <v>1</v>
      </c>
    </row>
    <row r="10" ht="18.75">
      <c r="G10" s="65" t="s">
        <v>214</v>
      </c>
    </row>
    <row r="11" ht="18.75">
      <c r="C11" s="65" t="s">
        <v>2</v>
      </c>
    </row>
    <row r="12" spans="1:15" ht="19.5">
      <c r="A12" s="67"/>
      <c r="B12" s="144" t="s">
        <v>3</v>
      </c>
      <c r="C12" s="68"/>
      <c r="D12" s="3" t="s">
        <v>124</v>
      </c>
      <c r="E12" s="4" t="s">
        <v>57</v>
      </c>
      <c r="H12" s="95"/>
      <c r="I12" s="4"/>
      <c r="J12" s="4"/>
      <c r="K12" s="4"/>
      <c r="L12" s="4"/>
      <c r="M12" s="4"/>
      <c r="N12" s="69"/>
      <c r="O12" s="69"/>
    </row>
    <row r="13" spans="2:15" ht="18.75">
      <c r="B13" s="145"/>
      <c r="C13" s="70"/>
      <c r="D13" s="71" t="s">
        <v>4</v>
      </c>
      <c r="E13" s="72"/>
      <c r="F13" s="324" t="s">
        <v>5</v>
      </c>
      <c r="G13" s="324"/>
      <c r="H13" s="324"/>
      <c r="I13" s="324"/>
      <c r="J13" s="324"/>
      <c r="K13" s="324"/>
      <c r="L13" s="324"/>
      <c r="M13" s="324"/>
      <c r="N13" s="325"/>
      <c r="O13" s="325"/>
    </row>
    <row r="14" spans="2:15" ht="15.75">
      <c r="B14" s="145"/>
      <c r="D14" s="5"/>
      <c r="E14" s="5"/>
      <c r="F14" s="5"/>
      <c r="G14" s="5"/>
      <c r="H14" s="17"/>
      <c r="I14" s="5"/>
      <c r="J14" s="5"/>
      <c r="K14" s="5"/>
      <c r="L14" s="5"/>
      <c r="M14" s="5"/>
      <c r="N14" s="56"/>
      <c r="O14" s="56"/>
    </row>
    <row r="15" spans="1:15" ht="19.5">
      <c r="A15" s="67"/>
      <c r="B15" s="144" t="s">
        <v>6</v>
      </c>
      <c r="C15" s="68"/>
      <c r="D15" s="3" t="s">
        <v>125</v>
      </c>
      <c r="E15" s="4" t="s">
        <v>57</v>
      </c>
      <c r="H15" s="95"/>
      <c r="I15" s="4"/>
      <c r="J15" s="4"/>
      <c r="K15" s="4"/>
      <c r="L15" s="4"/>
      <c r="M15" s="4"/>
      <c r="N15" s="69"/>
      <c r="O15" s="69"/>
    </row>
    <row r="16" spans="2:15" ht="18.75">
      <c r="B16" s="145"/>
      <c r="C16" s="70"/>
      <c r="D16" s="71" t="s">
        <v>4</v>
      </c>
      <c r="E16" s="71"/>
      <c r="F16" s="325" t="s">
        <v>7</v>
      </c>
      <c r="G16" s="325"/>
      <c r="H16" s="325"/>
      <c r="I16" s="325"/>
      <c r="J16" s="325"/>
      <c r="K16" s="325"/>
      <c r="L16" s="325"/>
      <c r="M16" s="325"/>
      <c r="N16" s="325"/>
      <c r="O16" s="325"/>
    </row>
    <row r="17" spans="2:15" ht="15.75">
      <c r="B17" s="145"/>
      <c r="D17" s="5"/>
      <c r="E17" s="5"/>
      <c r="F17" s="5"/>
      <c r="G17" s="5"/>
      <c r="H17" s="17"/>
      <c r="I17" s="5"/>
      <c r="J17" s="5"/>
      <c r="K17" s="5"/>
      <c r="L17" s="5"/>
      <c r="M17" s="5"/>
      <c r="N17" s="5"/>
      <c r="O17" s="5"/>
    </row>
    <row r="18" spans="1:15" ht="18.75" customHeight="1">
      <c r="A18" s="67"/>
      <c r="B18" s="144" t="s">
        <v>8</v>
      </c>
      <c r="C18" s="68"/>
      <c r="D18" s="6" t="s">
        <v>58</v>
      </c>
      <c r="E18" s="7" t="s">
        <v>126</v>
      </c>
      <c r="F18" s="460" t="s">
        <v>59</v>
      </c>
      <c r="G18" s="461"/>
      <c r="H18" s="461"/>
      <c r="I18" s="461"/>
      <c r="J18" s="461"/>
      <c r="K18" s="461"/>
      <c r="L18" s="461"/>
      <c r="M18" s="461"/>
      <c r="N18" s="73"/>
      <c r="O18" s="73"/>
    </row>
    <row r="19" spans="2:15" ht="18.75">
      <c r="B19" s="145"/>
      <c r="C19" s="70"/>
      <c r="D19" s="71" t="s">
        <v>4</v>
      </c>
      <c r="E19" s="72"/>
      <c r="F19" s="306" t="s">
        <v>127</v>
      </c>
      <c r="G19" s="306"/>
      <c r="H19" s="306" t="s">
        <v>9</v>
      </c>
      <c r="I19" s="306"/>
      <c r="J19" s="306"/>
      <c r="K19" s="306"/>
      <c r="L19" s="306"/>
      <c r="M19" s="306"/>
      <c r="N19" s="307"/>
      <c r="O19" s="307"/>
    </row>
    <row r="20" ht="12.75">
      <c r="B20" s="145"/>
    </row>
    <row r="21" spans="1:16" s="8" customFormat="1" ht="18.75">
      <c r="A21" s="67"/>
      <c r="B21" s="144" t="s">
        <v>10</v>
      </c>
      <c r="C21" s="74" t="s">
        <v>11</v>
      </c>
      <c r="D21" s="9"/>
      <c r="E21" s="9"/>
      <c r="F21" s="9"/>
      <c r="G21" s="9"/>
      <c r="H21" s="96"/>
      <c r="I21" s="9"/>
      <c r="J21" s="9"/>
      <c r="K21" s="9"/>
      <c r="L21" s="9"/>
      <c r="M21" s="9"/>
      <c r="N21" s="9"/>
      <c r="O21" s="9"/>
      <c r="P21" s="9"/>
    </row>
    <row r="22" spans="3:13" ht="15.75">
      <c r="C22" s="58"/>
      <c r="D22" s="75"/>
      <c r="J22" s="10" t="s">
        <v>12</v>
      </c>
      <c r="M22" s="10"/>
    </row>
    <row r="23" spans="2:14" ht="30" customHeight="1">
      <c r="B23" s="356" t="s">
        <v>13</v>
      </c>
      <c r="C23" s="357"/>
      <c r="D23" s="358"/>
      <c r="E23" s="356" t="s">
        <v>14</v>
      </c>
      <c r="F23" s="357"/>
      <c r="G23" s="358"/>
      <c r="H23" s="315" t="s">
        <v>15</v>
      </c>
      <c r="I23" s="315"/>
      <c r="J23" s="315"/>
      <c r="K23" s="311"/>
      <c r="L23" s="311"/>
      <c r="M23" s="311"/>
      <c r="N23" s="76"/>
    </row>
    <row r="24" spans="2:14" ht="30">
      <c r="B24" s="11" t="s">
        <v>16</v>
      </c>
      <c r="C24" s="11" t="s">
        <v>17</v>
      </c>
      <c r="D24" s="12" t="s">
        <v>18</v>
      </c>
      <c r="E24" s="11" t="s">
        <v>16</v>
      </c>
      <c r="F24" s="11" t="s">
        <v>17</v>
      </c>
      <c r="G24" s="12" t="s">
        <v>18</v>
      </c>
      <c r="H24" s="11" t="s">
        <v>16</v>
      </c>
      <c r="I24" s="11" t="s">
        <v>17</v>
      </c>
      <c r="J24" s="12" t="s">
        <v>18</v>
      </c>
      <c r="K24" s="131"/>
      <c r="L24" s="131"/>
      <c r="M24" s="147"/>
      <c r="N24" s="76"/>
    </row>
    <row r="25" spans="2:14" ht="15.75">
      <c r="B25" s="11">
        <v>1</v>
      </c>
      <c r="C25" s="11">
        <v>2</v>
      </c>
      <c r="D25" s="12">
        <v>3</v>
      </c>
      <c r="E25" s="77">
        <v>4</v>
      </c>
      <c r="F25" s="77">
        <v>5</v>
      </c>
      <c r="G25" s="78">
        <v>6</v>
      </c>
      <c r="H25" s="11">
        <v>7</v>
      </c>
      <c r="I25" s="11">
        <v>8</v>
      </c>
      <c r="J25" s="12">
        <v>9</v>
      </c>
      <c r="K25" s="131"/>
      <c r="L25" s="131"/>
      <c r="M25" s="147"/>
      <c r="N25" s="76"/>
    </row>
    <row r="26" spans="2:14" ht="15">
      <c r="B26" s="55">
        <f>E39</f>
        <v>246797.141</v>
      </c>
      <c r="C26" s="55">
        <f>F39</f>
        <v>22191.179</v>
      </c>
      <c r="D26" s="55">
        <f>B26+C26</f>
        <v>268988.32</v>
      </c>
      <c r="E26" s="55">
        <f>H39</f>
        <v>244065.44068</v>
      </c>
      <c r="F26" s="55">
        <f>I39</f>
        <v>31851.567539999996</v>
      </c>
      <c r="G26" s="55">
        <f>E26+F26</f>
        <v>275917.00822</v>
      </c>
      <c r="H26" s="55">
        <f>K39</f>
        <v>-2731.7003200000036</v>
      </c>
      <c r="I26" s="55">
        <f>L39</f>
        <v>9660.388539999996</v>
      </c>
      <c r="J26" s="55">
        <f>M39</f>
        <v>6928.688220000011</v>
      </c>
      <c r="K26" s="148"/>
      <c r="L26" s="148"/>
      <c r="M26" s="148"/>
      <c r="N26" s="75"/>
    </row>
    <row r="27" spans="3:14" ht="15.75" customHeight="1">
      <c r="C27" s="70" t="s">
        <v>19</v>
      </c>
      <c r="K27" s="49"/>
      <c r="L27" s="49"/>
      <c r="M27" s="49"/>
      <c r="N27" s="49"/>
    </row>
    <row r="28" spans="3:12" ht="18.75">
      <c r="C28" s="70"/>
      <c r="L28" s="50"/>
    </row>
    <row r="29" spans="1:16" s="8" customFormat="1" ht="16.5">
      <c r="A29" s="79" t="s">
        <v>132</v>
      </c>
      <c r="B29" s="79"/>
      <c r="C29" s="9"/>
      <c r="D29" s="9"/>
      <c r="E29" s="9"/>
      <c r="F29" s="9"/>
      <c r="G29" s="9"/>
      <c r="H29" s="96"/>
      <c r="I29" s="9"/>
      <c r="J29" s="9"/>
      <c r="K29" s="9"/>
      <c r="L29" s="9"/>
      <c r="M29" s="9"/>
      <c r="N29" s="9"/>
      <c r="O29" s="9"/>
      <c r="P29" s="9"/>
    </row>
    <row r="30" ht="15.75">
      <c r="M30" s="10" t="s">
        <v>12</v>
      </c>
    </row>
    <row r="31" spans="1:16" ht="32.25" customHeight="1">
      <c r="A31" s="295" t="s">
        <v>20</v>
      </c>
      <c r="B31" s="293" t="s">
        <v>133</v>
      </c>
      <c r="C31" s="314" t="s">
        <v>134</v>
      </c>
      <c r="D31" s="314" t="s">
        <v>107</v>
      </c>
      <c r="E31" s="308" t="s">
        <v>21</v>
      </c>
      <c r="F31" s="309"/>
      <c r="G31" s="310"/>
      <c r="H31" s="308" t="s">
        <v>22</v>
      </c>
      <c r="I31" s="309"/>
      <c r="J31" s="310"/>
      <c r="K31" s="308" t="s">
        <v>15</v>
      </c>
      <c r="L31" s="309"/>
      <c r="M31" s="310"/>
      <c r="N31" s="376" t="s">
        <v>263</v>
      </c>
      <c r="O31" s="377"/>
      <c r="P31" s="378"/>
    </row>
    <row r="32" spans="1:16" ht="43.5" customHeight="1">
      <c r="A32" s="296"/>
      <c r="B32" s="294"/>
      <c r="C32" s="314"/>
      <c r="D32" s="314"/>
      <c r="E32" s="11" t="s">
        <v>16</v>
      </c>
      <c r="F32" s="11" t="s">
        <v>17</v>
      </c>
      <c r="G32" s="11" t="s">
        <v>18</v>
      </c>
      <c r="H32" s="11" t="s">
        <v>16</v>
      </c>
      <c r="I32" s="11" t="s">
        <v>221</v>
      </c>
      <c r="J32" s="11" t="s">
        <v>18</v>
      </c>
      <c r="K32" s="11" t="s">
        <v>16</v>
      </c>
      <c r="L32" s="11" t="s">
        <v>17</v>
      </c>
      <c r="M32" s="11" t="s">
        <v>18</v>
      </c>
      <c r="N32" s="379"/>
      <c r="O32" s="379"/>
      <c r="P32" s="379"/>
    </row>
    <row r="33" spans="1:16" ht="47.25" customHeight="1">
      <c r="A33" s="80">
        <v>1</v>
      </c>
      <c r="B33" s="117">
        <v>1412010</v>
      </c>
      <c r="C33" s="146" t="s">
        <v>126</v>
      </c>
      <c r="D33" s="19" t="s">
        <v>60</v>
      </c>
      <c r="E33" s="187">
        <v>72847.1</v>
      </c>
      <c r="F33" s="187">
        <v>210</v>
      </c>
      <c r="G33" s="187">
        <f>SUM(E33:F33)</f>
        <v>73057.1</v>
      </c>
      <c r="H33" s="187">
        <v>72844.562</v>
      </c>
      <c r="I33" s="187">
        <f>269.358+1860.362</f>
        <v>2129.7200000000003</v>
      </c>
      <c r="J33" s="185">
        <f aca="true" t="shared" si="0" ref="J33:J38">H33+I33</f>
        <v>74974.282</v>
      </c>
      <c r="K33" s="185">
        <f>H33-E33</f>
        <v>-2.5380000000004657</v>
      </c>
      <c r="L33" s="185">
        <f>I33-F33</f>
        <v>1919.7200000000003</v>
      </c>
      <c r="M33" s="185">
        <f>J33-G33</f>
        <v>1917.1820000000007</v>
      </c>
      <c r="N33" s="619" t="s">
        <v>264</v>
      </c>
      <c r="O33" s="620"/>
      <c r="P33" s="621"/>
    </row>
    <row r="34" spans="1:16" ht="34.5" customHeight="1">
      <c r="A34" s="97">
        <v>2</v>
      </c>
      <c r="B34" s="117">
        <v>1412010</v>
      </c>
      <c r="C34" s="146" t="s">
        <v>126</v>
      </c>
      <c r="D34" s="121" t="s">
        <v>61</v>
      </c>
      <c r="E34" s="187">
        <v>173770.041</v>
      </c>
      <c r="F34" s="187">
        <v>817.67</v>
      </c>
      <c r="G34" s="187">
        <f>SUM(E34:F34)</f>
        <v>174587.711</v>
      </c>
      <c r="H34" s="187">
        <v>171041.07868</v>
      </c>
      <c r="I34" s="187">
        <f>1077.43639+7441.44864</f>
        <v>8518.88503</v>
      </c>
      <c r="J34" s="185">
        <f t="shared" si="0"/>
        <v>179559.96371</v>
      </c>
      <c r="K34" s="185">
        <f aca="true" t="shared" si="1" ref="K34:M39">H34-E34</f>
        <v>-2728.9623199999915</v>
      </c>
      <c r="L34" s="185">
        <f t="shared" si="1"/>
        <v>7701.215029999999</v>
      </c>
      <c r="M34" s="185">
        <f t="shared" si="1"/>
        <v>4972.252710000001</v>
      </c>
      <c r="N34" s="622"/>
      <c r="O34" s="623"/>
      <c r="P34" s="624"/>
    </row>
    <row r="35" spans="1:16" ht="52.5" customHeight="1">
      <c r="A35" s="80">
        <v>3</v>
      </c>
      <c r="B35" s="117">
        <v>1412010</v>
      </c>
      <c r="C35" s="146" t="s">
        <v>126</v>
      </c>
      <c r="D35" s="19" t="s">
        <v>97</v>
      </c>
      <c r="E35" s="188">
        <v>180</v>
      </c>
      <c r="F35" s="187"/>
      <c r="G35" s="187">
        <f>SUM(E35:F35)</f>
        <v>180</v>
      </c>
      <c r="H35" s="187">
        <v>179.8</v>
      </c>
      <c r="I35" s="213"/>
      <c r="J35" s="185">
        <f t="shared" si="0"/>
        <v>179.8</v>
      </c>
      <c r="K35" s="185">
        <f t="shared" si="1"/>
        <v>-0.19999999999998863</v>
      </c>
      <c r="L35" s="185">
        <f t="shared" si="1"/>
        <v>0</v>
      </c>
      <c r="M35" s="185">
        <f t="shared" si="1"/>
        <v>-0.19999999999998863</v>
      </c>
      <c r="N35" s="549" t="s">
        <v>247</v>
      </c>
      <c r="O35" s="549"/>
      <c r="P35" s="549"/>
    </row>
    <row r="36" spans="1:16" ht="78" customHeight="1">
      <c r="A36" s="91">
        <v>4</v>
      </c>
      <c r="B36" s="117">
        <v>1412010</v>
      </c>
      <c r="C36" s="146" t="s">
        <v>126</v>
      </c>
      <c r="D36" s="19" t="s">
        <v>98</v>
      </c>
      <c r="E36" s="189"/>
      <c r="F36" s="187">
        <v>9454.854</v>
      </c>
      <c r="G36" s="187">
        <f>SUM(E36:F36)</f>
        <v>9454.854</v>
      </c>
      <c r="H36" s="187"/>
      <c r="I36" s="187">
        <f>8794.806+647.38064+265.99112</f>
        <v>9708.17776</v>
      </c>
      <c r="J36" s="185">
        <f t="shared" si="0"/>
        <v>9708.17776</v>
      </c>
      <c r="K36" s="185">
        <f t="shared" si="1"/>
        <v>0</v>
      </c>
      <c r="L36" s="185">
        <f t="shared" si="1"/>
        <v>253.32376000000113</v>
      </c>
      <c r="M36" s="185">
        <f t="shared" si="1"/>
        <v>253.32376000000113</v>
      </c>
      <c r="N36" s="550" t="s">
        <v>265</v>
      </c>
      <c r="O36" s="550"/>
      <c r="P36" s="550"/>
    </row>
    <row r="37" spans="1:16" ht="52.5" customHeight="1">
      <c r="A37" s="91">
        <v>5</v>
      </c>
      <c r="B37" s="117">
        <v>1412010</v>
      </c>
      <c r="C37" s="146" t="s">
        <v>126</v>
      </c>
      <c r="D37" s="19" t="s">
        <v>99</v>
      </c>
      <c r="E37" s="188"/>
      <c r="F37" s="187">
        <v>11708.655</v>
      </c>
      <c r="G37" s="187">
        <f>SUM(E37:F37)</f>
        <v>11708.655</v>
      </c>
      <c r="H37" s="190"/>
      <c r="I37" s="190">
        <f>11381.72641+113.05834</f>
        <v>11494.784749999999</v>
      </c>
      <c r="J37" s="177">
        <f t="shared" si="0"/>
        <v>11494.784749999999</v>
      </c>
      <c r="K37" s="185">
        <f t="shared" si="1"/>
        <v>0</v>
      </c>
      <c r="L37" s="185">
        <f t="shared" si="1"/>
        <v>-213.87025000000176</v>
      </c>
      <c r="M37" s="185">
        <f t="shared" si="1"/>
        <v>-213.87025000000176</v>
      </c>
      <c r="N37" s="545" t="s">
        <v>247</v>
      </c>
      <c r="O37" s="546"/>
      <c r="P37" s="551"/>
    </row>
    <row r="38" spans="1:16" ht="45" customHeight="1" hidden="1">
      <c r="A38" s="81">
        <v>6</v>
      </c>
      <c r="B38" s="117">
        <v>1412010</v>
      </c>
      <c r="C38" s="146" t="s">
        <v>126</v>
      </c>
      <c r="D38" s="19" t="s">
        <v>211</v>
      </c>
      <c r="E38" s="185"/>
      <c r="F38" s="185"/>
      <c r="G38" s="185"/>
      <c r="H38" s="186"/>
      <c r="I38" s="186"/>
      <c r="J38" s="177">
        <f t="shared" si="0"/>
        <v>0</v>
      </c>
      <c r="K38" s="185">
        <f t="shared" si="1"/>
        <v>0</v>
      </c>
      <c r="L38" s="185">
        <f t="shared" si="1"/>
        <v>0</v>
      </c>
      <c r="M38" s="185">
        <f t="shared" si="1"/>
        <v>0</v>
      </c>
      <c r="N38" s="226"/>
      <c r="O38" s="226"/>
      <c r="P38" s="226"/>
    </row>
    <row r="39" spans="1:16" ht="17.25" customHeight="1">
      <c r="A39" s="81"/>
      <c r="B39" s="81"/>
      <c r="C39" s="93"/>
      <c r="D39" s="93" t="s">
        <v>111</v>
      </c>
      <c r="E39" s="184">
        <f aca="true" t="shared" si="2" ref="E39:J39">SUM(E33:E38)</f>
        <v>246797.141</v>
      </c>
      <c r="F39" s="184">
        <f t="shared" si="2"/>
        <v>22191.179</v>
      </c>
      <c r="G39" s="184">
        <f t="shared" si="2"/>
        <v>268988.32</v>
      </c>
      <c r="H39" s="184">
        <f t="shared" si="2"/>
        <v>244065.44068</v>
      </c>
      <c r="I39" s="184">
        <f t="shared" si="2"/>
        <v>31851.567539999996</v>
      </c>
      <c r="J39" s="184">
        <f t="shared" si="2"/>
        <v>275917.00822</v>
      </c>
      <c r="K39" s="185">
        <f t="shared" si="1"/>
        <v>-2731.7003200000036</v>
      </c>
      <c r="L39" s="185">
        <f t="shared" si="1"/>
        <v>9660.388539999996</v>
      </c>
      <c r="M39" s="185">
        <f t="shared" si="1"/>
        <v>6928.688220000011</v>
      </c>
      <c r="N39" s="379"/>
      <c r="O39" s="379"/>
      <c r="P39" s="379"/>
    </row>
    <row r="40" spans="3:14" ht="18.75">
      <c r="C40" s="70"/>
      <c r="D40" s="49"/>
      <c r="E40" s="49"/>
      <c r="F40" s="49"/>
      <c r="G40" s="49"/>
      <c r="H40" s="208"/>
      <c r="I40" s="209"/>
      <c r="J40" s="207"/>
      <c r="K40" s="49"/>
      <c r="L40" s="49"/>
      <c r="M40" s="49"/>
      <c r="N40" s="49"/>
    </row>
    <row r="41" spans="1:16" s="8" customFormat="1" ht="15.75" customHeight="1">
      <c r="A41" s="323" t="s">
        <v>106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9"/>
    </row>
    <row r="42" ht="15.75">
      <c r="M42" s="10" t="s">
        <v>12</v>
      </c>
    </row>
    <row r="43" spans="3:16" ht="34.5" customHeight="1">
      <c r="C43" s="301" t="s">
        <v>135</v>
      </c>
      <c r="D43" s="302"/>
      <c r="E43" s="308" t="s">
        <v>21</v>
      </c>
      <c r="F43" s="309"/>
      <c r="G43" s="310"/>
      <c r="H43" s="308" t="s">
        <v>22</v>
      </c>
      <c r="I43" s="309"/>
      <c r="J43" s="310"/>
      <c r="K43" s="308" t="s">
        <v>15</v>
      </c>
      <c r="L43" s="309"/>
      <c r="M43" s="310"/>
      <c r="N43" s="376" t="s">
        <v>263</v>
      </c>
      <c r="O43" s="377"/>
      <c r="P43" s="378"/>
    </row>
    <row r="44" spans="3:16" ht="30" customHeight="1">
      <c r="C44" s="303"/>
      <c r="D44" s="304"/>
      <c r="E44" s="11" t="s">
        <v>16</v>
      </c>
      <c r="F44" s="11" t="s">
        <v>17</v>
      </c>
      <c r="G44" s="11" t="s">
        <v>18</v>
      </c>
      <c r="H44" s="11" t="s">
        <v>16</v>
      </c>
      <c r="I44" s="11" t="s">
        <v>17</v>
      </c>
      <c r="J44" s="11" t="s">
        <v>18</v>
      </c>
      <c r="K44" s="11" t="s">
        <v>16</v>
      </c>
      <c r="L44" s="11" t="s">
        <v>17</v>
      </c>
      <c r="M44" s="11" t="s">
        <v>18</v>
      </c>
      <c r="N44" s="379"/>
      <c r="O44" s="379"/>
      <c r="P44" s="379"/>
    </row>
    <row r="45" spans="3:16" ht="20.25" customHeight="1">
      <c r="C45" s="312">
        <v>1</v>
      </c>
      <c r="D45" s="313"/>
      <c r="E45" s="110">
        <v>2</v>
      </c>
      <c r="F45" s="110">
        <v>3</v>
      </c>
      <c r="G45" s="110">
        <v>4</v>
      </c>
      <c r="H45" s="110">
        <v>5</v>
      </c>
      <c r="I45" s="110">
        <v>6</v>
      </c>
      <c r="J45" s="110">
        <v>7</v>
      </c>
      <c r="K45" s="110">
        <v>8</v>
      </c>
      <c r="L45" s="110">
        <v>9</v>
      </c>
      <c r="M45" s="110">
        <v>10</v>
      </c>
      <c r="N45" s="379"/>
      <c r="O45" s="379"/>
      <c r="P45" s="379"/>
    </row>
    <row r="46" spans="3:16" ht="50.25" customHeight="1">
      <c r="C46" s="297" t="s">
        <v>215</v>
      </c>
      <c r="D46" s="298"/>
      <c r="E46" s="197">
        <v>11623.14</v>
      </c>
      <c r="F46" s="197">
        <v>18555.709</v>
      </c>
      <c r="G46" s="198">
        <f>E46+F46</f>
        <v>30178.849</v>
      </c>
      <c r="H46" s="197">
        <v>11617.778</v>
      </c>
      <c r="I46" s="197">
        <v>18272.634</v>
      </c>
      <c r="J46" s="198">
        <f>I46+H46</f>
        <v>29890.411999999997</v>
      </c>
      <c r="K46" s="197">
        <f>H46-E46</f>
        <v>-5.3619999999991705</v>
      </c>
      <c r="L46" s="197">
        <f>I46-F46</f>
        <v>-283.0750000000007</v>
      </c>
      <c r="M46" s="197">
        <f>J46-G46</f>
        <v>-288.4370000000017</v>
      </c>
      <c r="N46" s="549" t="s">
        <v>247</v>
      </c>
      <c r="O46" s="549"/>
      <c r="P46" s="549"/>
    </row>
    <row r="47" spans="3:16" ht="27" customHeight="1">
      <c r="C47" s="583" t="s">
        <v>111</v>
      </c>
      <c r="D47" s="584"/>
      <c r="E47" s="199">
        <f>E46</f>
        <v>11623.14</v>
      </c>
      <c r="F47" s="199">
        <f>F46</f>
        <v>18555.709</v>
      </c>
      <c r="G47" s="198">
        <f>E47+F47</f>
        <v>30178.849</v>
      </c>
      <c r="H47" s="199">
        <f aca="true" t="shared" si="3" ref="H47:M47">H46</f>
        <v>11617.778</v>
      </c>
      <c r="I47" s="199">
        <f t="shared" si="3"/>
        <v>18272.634</v>
      </c>
      <c r="J47" s="199">
        <f t="shared" si="3"/>
        <v>29890.411999999997</v>
      </c>
      <c r="K47" s="199">
        <f t="shared" si="3"/>
        <v>-5.3619999999991705</v>
      </c>
      <c r="L47" s="199">
        <f t="shared" si="3"/>
        <v>-283.0750000000007</v>
      </c>
      <c r="M47" s="199">
        <f t="shared" si="3"/>
        <v>-288.4370000000017</v>
      </c>
      <c r="N47" s="379"/>
      <c r="O47" s="379"/>
      <c r="P47" s="379"/>
    </row>
    <row r="48" spans="3:13" ht="15.75">
      <c r="C48" s="63"/>
      <c r="D48" s="57"/>
      <c r="E48" s="210"/>
      <c r="F48" s="210"/>
      <c r="G48" s="210"/>
      <c r="H48" s="211"/>
      <c r="I48" s="82"/>
      <c r="J48" s="82"/>
      <c r="K48" s="82"/>
      <c r="L48" s="82"/>
      <c r="M48" s="82"/>
    </row>
    <row r="49" ht="18.75">
      <c r="C49" s="70"/>
    </row>
    <row r="50" spans="1:16" s="8" customFormat="1" ht="17.25" customHeight="1">
      <c r="A50" s="350" t="s">
        <v>23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1"/>
      <c r="L50" s="351"/>
      <c r="M50" s="351"/>
      <c r="N50" s="350"/>
      <c r="O50" s="9"/>
      <c r="P50" s="9"/>
    </row>
    <row r="51" spans="1:16" ht="33" customHeight="1">
      <c r="A51" s="314" t="s">
        <v>20</v>
      </c>
      <c r="B51" s="293" t="s">
        <v>133</v>
      </c>
      <c r="C51" s="314" t="s">
        <v>24</v>
      </c>
      <c r="D51" s="292"/>
      <c r="E51" s="314" t="s">
        <v>25</v>
      </c>
      <c r="F51" s="380" t="s">
        <v>26</v>
      </c>
      <c r="G51" s="289"/>
      <c r="H51" s="380" t="s">
        <v>21</v>
      </c>
      <c r="I51" s="381"/>
      <c r="J51" s="382"/>
      <c r="K51" s="380" t="s">
        <v>22</v>
      </c>
      <c r="L51" s="363"/>
      <c r="M51" s="364"/>
      <c r="N51" s="380" t="s">
        <v>15</v>
      </c>
      <c r="O51" s="381"/>
      <c r="P51" s="382"/>
    </row>
    <row r="52" spans="1:16" ht="30" customHeight="1">
      <c r="A52" s="288"/>
      <c r="B52" s="294"/>
      <c r="C52" s="292"/>
      <c r="D52" s="292"/>
      <c r="E52" s="288"/>
      <c r="F52" s="290"/>
      <c r="G52" s="291"/>
      <c r="H52" s="383"/>
      <c r="I52" s="384"/>
      <c r="J52" s="385"/>
      <c r="K52" s="365"/>
      <c r="L52" s="360"/>
      <c r="M52" s="361"/>
      <c r="N52" s="383"/>
      <c r="O52" s="384"/>
      <c r="P52" s="385"/>
    </row>
    <row r="53" spans="1:16" ht="36.75" customHeight="1">
      <c r="A53" s="149"/>
      <c r="B53" s="161">
        <v>1412010</v>
      </c>
      <c r="C53" s="356" t="s">
        <v>60</v>
      </c>
      <c r="D53" s="358"/>
      <c r="E53" s="149"/>
      <c r="F53" s="356"/>
      <c r="G53" s="358"/>
      <c r="H53" s="356"/>
      <c r="I53" s="357"/>
      <c r="J53" s="358"/>
      <c r="K53" s="356"/>
      <c r="L53" s="357"/>
      <c r="M53" s="358"/>
      <c r="N53" s="356"/>
      <c r="O53" s="357"/>
      <c r="P53" s="358"/>
    </row>
    <row r="54" spans="1:16" ht="15.75" customHeight="1">
      <c r="A54" s="20">
        <v>1</v>
      </c>
      <c r="B54" s="20"/>
      <c r="C54" s="332" t="s">
        <v>65</v>
      </c>
      <c r="D54" s="333"/>
      <c r="E54" s="13"/>
      <c r="F54" s="316"/>
      <c r="G54" s="317"/>
      <c r="H54" s="386"/>
      <c r="I54" s="387"/>
      <c r="J54" s="388"/>
      <c r="K54" s="386"/>
      <c r="L54" s="387"/>
      <c r="M54" s="388"/>
      <c r="N54" s="386"/>
      <c r="O54" s="387"/>
      <c r="P54" s="388"/>
    </row>
    <row r="55" spans="1:16" ht="21" customHeight="1">
      <c r="A55" s="20"/>
      <c r="B55" s="20"/>
      <c r="C55" s="421" t="s">
        <v>62</v>
      </c>
      <c r="D55" s="655" t="s">
        <v>27</v>
      </c>
      <c r="E55" s="25" t="s">
        <v>28</v>
      </c>
      <c r="F55" s="421" t="s">
        <v>112</v>
      </c>
      <c r="G55" s="655"/>
      <c r="H55" s="277">
        <v>5</v>
      </c>
      <c r="I55" s="278"/>
      <c r="J55" s="269"/>
      <c r="K55" s="305">
        <v>5</v>
      </c>
      <c r="L55" s="370"/>
      <c r="M55" s="371"/>
      <c r="N55" s="369">
        <f>H55-K55</f>
        <v>0</v>
      </c>
      <c r="O55" s="370"/>
      <c r="P55" s="371"/>
    </row>
    <row r="56" spans="1:16" ht="26.25" customHeight="1">
      <c r="A56" s="20"/>
      <c r="B56" s="20"/>
      <c r="C56" s="421" t="s">
        <v>63</v>
      </c>
      <c r="D56" s="655" t="s">
        <v>29</v>
      </c>
      <c r="E56" s="25" t="s">
        <v>91</v>
      </c>
      <c r="F56" s="421" t="s">
        <v>112</v>
      </c>
      <c r="G56" s="655"/>
      <c r="H56" s="462">
        <v>679.5</v>
      </c>
      <c r="I56" s="463"/>
      <c r="J56" s="464"/>
      <c r="K56" s="433">
        <v>650.25</v>
      </c>
      <c r="L56" s="434"/>
      <c r="M56" s="435"/>
      <c r="N56" s="369">
        <f>H56-K56</f>
        <v>29.25</v>
      </c>
      <c r="O56" s="370"/>
      <c r="P56" s="371"/>
    </row>
    <row r="57" spans="1:16" ht="23.25" customHeight="1">
      <c r="A57" s="20"/>
      <c r="B57" s="20"/>
      <c r="C57" s="421" t="s">
        <v>64</v>
      </c>
      <c r="D57" s="655" t="s">
        <v>29</v>
      </c>
      <c r="E57" s="25" t="s">
        <v>91</v>
      </c>
      <c r="F57" s="421" t="s">
        <v>112</v>
      </c>
      <c r="G57" s="655"/>
      <c r="H57" s="462">
        <v>134.75</v>
      </c>
      <c r="I57" s="463"/>
      <c r="J57" s="464"/>
      <c r="K57" s="465">
        <v>223</v>
      </c>
      <c r="L57" s="466"/>
      <c r="M57" s="467"/>
      <c r="N57" s="369">
        <f aca="true" t="shared" si="4" ref="N57:N63">H57-K57</f>
        <v>-88.25</v>
      </c>
      <c r="O57" s="370"/>
      <c r="P57" s="371"/>
    </row>
    <row r="58" spans="1:16" ht="22.5" customHeight="1">
      <c r="A58" s="20"/>
      <c r="B58" s="24"/>
      <c r="C58" s="444" t="s">
        <v>96</v>
      </c>
      <c r="D58" s="445"/>
      <c r="E58" s="25" t="s">
        <v>28</v>
      </c>
      <c r="F58" s="372" t="s">
        <v>115</v>
      </c>
      <c r="G58" s="373"/>
      <c r="H58" s="670">
        <v>117</v>
      </c>
      <c r="I58" s="671"/>
      <c r="J58" s="672"/>
      <c r="K58" s="417">
        <v>127</v>
      </c>
      <c r="L58" s="418"/>
      <c r="M58" s="419"/>
      <c r="N58" s="414">
        <f t="shared" si="4"/>
        <v>-10</v>
      </c>
      <c r="O58" s="415"/>
      <c r="P58" s="416"/>
    </row>
    <row r="59" spans="1:16" ht="18" customHeight="1">
      <c r="A59" s="316" t="s">
        <v>246</v>
      </c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317"/>
    </row>
    <row r="60" spans="1:16" ht="25.5" customHeight="1">
      <c r="A60" s="20">
        <v>2</v>
      </c>
      <c r="B60" s="24"/>
      <c r="C60" s="332" t="s">
        <v>67</v>
      </c>
      <c r="D60" s="333"/>
      <c r="E60" s="25"/>
      <c r="F60" s="505"/>
      <c r="G60" s="585"/>
      <c r="H60" s="462"/>
      <c r="I60" s="463"/>
      <c r="J60" s="464"/>
      <c r="K60" s="462"/>
      <c r="L60" s="463"/>
      <c r="M60" s="464"/>
      <c r="N60" s="369">
        <f t="shared" si="4"/>
        <v>0</v>
      </c>
      <c r="O60" s="370"/>
      <c r="P60" s="371"/>
    </row>
    <row r="61" spans="1:16" ht="29.25" customHeight="1">
      <c r="A61" s="20"/>
      <c r="B61" s="24"/>
      <c r="C61" s="563" t="s">
        <v>68</v>
      </c>
      <c r="D61" s="564"/>
      <c r="E61" s="25" t="s">
        <v>89</v>
      </c>
      <c r="F61" s="372" t="s">
        <v>115</v>
      </c>
      <c r="G61" s="373"/>
      <c r="H61" s="656">
        <v>29367</v>
      </c>
      <c r="I61" s="657"/>
      <c r="J61" s="658"/>
      <c r="K61" s="652">
        <v>31603</v>
      </c>
      <c r="L61" s="653"/>
      <c r="M61" s="654"/>
      <c r="N61" s="414">
        <f t="shared" si="4"/>
        <v>-2236</v>
      </c>
      <c r="O61" s="415"/>
      <c r="P61" s="416"/>
    </row>
    <row r="62" spans="1:16" ht="22.5" customHeight="1">
      <c r="A62" s="20"/>
      <c r="B62" s="24"/>
      <c r="C62" s="563" t="s">
        <v>69</v>
      </c>
      <c r="D62" s="564"/>
      <c r="E62" s="25" t="s">
        <v>28</v>
      </c>
      <c r="F62" s="372" t="s">
        <v>115</v>
      </c>
      <c r="G62" s="373"/>
      <c r="H62" s="673">
        <v>1442533</v>
      </c>
      <c r="I62" s="674"/>
      <c r="J62" s="675"/>
      <c r="K62" s="652">
        <v>1300081</v>
      </c>
      <c r="L62" s="653"/>
      <c r="M62" s="654"/>
      <c r="N62" s="414">
        <f t="shared" si="4"/>
        <v>142452</v>
      </c>
      <c r="O62" s="415"/>
      <c r="P62" s="416"/>
    </row>
    <row r="63" spans="1:16" ht="23.25" customHeight="1" hidden="1">
      <c r="A63" s="20"/>
      <c r="B63" s="24"/>
      <c r="C63" s="563" t="s">
        <v>70</v>
      </c>
      <c r="D63" s="564"/>
      <c r="E63" s="25" t="s">
        <v>32</v>
      </c>
      <c r="F63" s="372" t="s">
        <v>115</v>
      </c>
      <c r="G63" s="373"/>
      <c r="H63" s="277"/>
      <c r="I63" s="278"/>
      <c r="J63" s="269"/>
      <c r="K63" s="305"/>
      <c r="L63" s="370"/>
      <c r="M63" s="371"/>
      <c r="N63" s="414">
        <f t="shared" si="4"/>
        <v>0</v>
      </c>
      <c r="O63" s="415"/>
      <c r="P63" s="416"/>
    </row>
    <row r="64" spans="1:16" ht="23.25" customHeight="1">
      <c r="A64" s="642" t="s">
        <v>266</v>
      </c>
      <c r="B64" s="643"/>
      <c r="C64" s="643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643"/>
      <c r="O64" s="643"/>
      <c r="P64" s="644"/>
    </row>
    <row r="65" spans="1:16" ht="21" customHeight="1">
      <c r="A65" s="20">
        <v>3</v>
      </c>
      <c r="B65" s="24"/>
      <c r="C65" s="332" t="s">
        <v>73</v>
      </c>
      <c r="D65" s="333" t="s">
        <v>33</v>
      </c>
      <c r="E65" s="25"/>
      <c r="F65" s="372"/>
      <c r="G65" s="373"/>
      <c r="H65" s="279"/>
      <c r="I65" s="280"/>
      <c r="J65" s="281"/>
      <c r="K65" s="370"/>
      <c r="L65" s="370"/>
      <c r="M65" s="371"/>
      <c r="N65" s="369">
        <f>H65-K65</f>
        <v>0</v>
      </c>
      <c r="O65" s="370"/>
      <c r="P65" s="371"/>
    </row>
    <row r="66" spans="1:16" ht="21" customHeight="1">
      <c r="A66" s="20"/>
      <c r="B66" s="24"/>
      <c r="C66" s="650" t="s">
        <v>71</v>
      </c>
      <c r="D66" s="651"/>
      <c r="E66" s="25" t="s">
        <v>32</v>
      </c>
      <c r="F66" s="372" t="s">
        <v>115</v>
      </c>
      <c r="G66" s="373"/>
      <c r="H66" s="539">
        <f>H62/H57</f>
        <v>10705.254174397032</v>
      </c>
      <c r="I66" s="540"/>
      <c r="J66" s="541"/>
      <c r="K66" s="565">
        <f>K62/K57</f>
        <v>5829.959641255606</v>
      </c>
      <c r="L66" s="566"/>
      <c r="M66" s="567"/>
      <c r="N66" s="414">
        <f>H66-K66</f>
        <v>4875.294533141427</v>
      </c>
      <c r="O66" s="415"/>
      <c r="P66" s="416"/>
    </row>
    <row r="67" spans="1:16" ht="33" customHeight="1">
      <c r="A67" s="20"/>
      <c r="B67" s="24"/>
      <c r="C67" s="425" t="s">
        <v>117</v>
      </c>
      <c r="D67" s="426"/>
      <c r="E67" s="25" t="s">
        <v>114</v>
      </c>
      <c r="F67" s="372" t="s">
        <v>115</v>
      </c>
      <c r="G67" s="373"/>
      <c r="H67" s="673">
        <v>10.2</v>
      </c>
      <c r="I67" s="676"/>
      <c r="J67" s="677"/>
      <c r="K67" s="652">
        <v>10.2</v>
      </c>
      <c r="L67" s="653"/>
      <c r="M67" s="654"/>
      <c r="N67" s="369">
        <f>H67-K67</f>
        <v>0</v>
      </c>
      <c r="O67" s="370"/>
      <c r="P67" s="371"/>
    </row>
    <row r="68" spans="1:16" ht="42" customHeight="1" hidden="1">
      <c r="A68" s="20"/>
      <c r="B68" s="24"/>
      <c r="C68" s="425" t="s">
        <v>72</v>
      </c>
      <c r="D68" s="426"/>
      <c r="E68" s="25" t="s">
        <v>37</v>
      </c>
      <c r="F68" s="372" t="s">
        <v>115</v>
      </c>
      <c r="G68" s="373"/>
      <c r="H68" s="277">
        <v>0.1</v>
      </c>
      <c r="I68" s="278"/>
      <c r="J68" s="269"/>
      <c r="K68" s="305"/>
      <c r="L68" s="370"/>
      <c r="M68" s="371"/>
      <c r="N68" s="369">
        <f>H68-K68</f>
        <v>0.1</v>
      </c>
      <c r="O68" s="370"/>
      <c r="P68" s="371"/>
    </row>
    <row r="69" spans="1:16" ht="22.5" customHeight="1">
      <c r="A69" s="642" t="s">
        <v>267</v>
      </c>
      <c r="B69" s="643"/>
      <c r="C69" s="643"/>
      <c r="D69" s="643"/>
      <c r="E69" s="643"/>
      <c r="F69" s="643"/>
      <c r="G69" s="643"/>
      <c r="H69" s="643"/>
      <c r="I69" s="643"/>
      <c r="J69" s="643"/>
      <c r="K69" s="643"/>
      <c r="L69" s="643"/>
      <c r="M69" s="643"/>
      <c r="N69" s="643"/>
      <c r="O69" s="643"/>
      <c r="P69" s="644"/>
    </row>
    <row r="70" spans="1:16" ht="21.75" customHeight="1">
      <c r="A70" s="20">
        <v>4</v>
      </c>
      <c r="B70" s="24"/>
      <c r="C70" s="332" t="s">
        <v>74</v>
      </c>
      <c r="D70" s="333" t="s">
        <v>34</v>
      </c>
      <c r="E70" s="25"/>
      <c r="F70" s="372"/>
      <c r="G70" s="373"/>
      <c r="H70" s="279"/>
      <c r="I70" s="280"/>
      <c r="J70" s="281"/>
      <c r="K70" s="370"/>
      <c r="L70" s="370"/>
      <c r="M70" s="371"/>
      <c r="N70" s="369">
        <f>H70-K70</f>
        <v>0</v>
      </c>
      <c r="O70" s="370"/>
      <c r="P70" s="371"/>
    </row>
    <row r="71" spans="1:16" ht="28.5" customHeight="1">
      <c r="A71" s="24"/>
      <c r="B71" s="24"/>
      <c r="C71" s="276" t="s">
        <v>118</v>
      </c>
      <c r="D71" s="276"/>
      <c r="E71" s="25" t="s">
        <v>37</v>
      </c>
      <c r="F71" s="372" t="s">
        <v>115</v>
      </c>
      <c r="G71" s="373"/>
      <c r="H71" s="279">
        <v>0.1</v>
      </c>
      <c r="I71" s="280"/>
      <c r="J71" s="281"/>
      <c r="K71" s="369">
        <v>0.1</v>
      </c>
      <c r="L71" s="367"/>
      <c r="M71" s="368"/>
      <c r="N71" s="369"/>
      <c r="O71" s="370"/>
      <c r="P71" s="371"/>
    </row>
    <row r="72" spans="1:16" ht="33" customHeight="1">
      <c r="A72" s="24"/>
      <c r="B72" s="24"/>
      <c r="C72" s="276" t="s">
        <v>119</v>
      </c>
      <c r="D72" s="276"/>
      <c r="E72" s="25" t="s">
        <v>37</v>
      </c>
      <c r="F72" s="372" t="s">
        <v>115</v>
      </c>
      <c r="G72" s="373"/>
      <c r="H72" s="279">
        <v>0.1</v>
      </c>
      <c r="I72" s="280"/>
      <c r="J72" s="281"/>
      <c r="K72" s="369">
        <v>0.1</v>
      </c>
      <c r="L72" s="367"/>
      <c r="M72" s="368"/>
      <c r="N72" s="369"/>
      <c r="O72" s="370"/>
      <c r="P72" s="371"/>
    </row>
    <row r="73" spans="1:16" ht="25.5" customHeight="1">
      <c r="A73" s="24"/>
      <c r="B73" s="24"/>
      <c r="C73" s="276" t="s">
        <v>120</v>
      </c>
      <c r="D73" s="276"/>
      <c r="E73" s="25" t="s">
        <v>37</v>
      </c>
      <c r="F73" s="372" t="s">
        <v>115</v>
      </c>
      <c r="G73" s="373"/>
      <c r="H73" s="552" t="s">
        <v>121</v>
      </c>
      <c r="I73" s="553"/>
      <c r="J73" s="554"/>
      <c r="K73" s="369">
        <v>0.1</v>
      </c>
      <c r="L73" s="367"/>
      <c r="M73" s="368"/>
      <c r="N73" s="369"/>
      <c r="O73" s="370"/>
      <c r="P73" s="371"/>
    </row>
    <row r="74" spans="1:16" ht="25.5" customHeight="1">
      <c r="A74" s="316"/>
      <c r="B74" s="645"/>
      <c r="C74" s="645"/>
      <c r="D74" s="645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317"/>
    </row>
    <row r="75" spans="1:16" ht="40.5" customHeight="1">
      <c r="A75" s="149"/>
      <c r="B75" s="161">
        <v>1412010</v>
      </c>
      <c r="C75" s="356" t="s">
        <v>61</v>
      </c>
      <c r="D75" s="358"/>
      <c r="E75" s="149"/>
      <c r="F75" s="356"/>
      <c r="G75" s="358"/>
      <c r="H75" s="356"/>
      <c r="I75" s="357"/>
      <c r="J75" s="358"/>
      <c r="K75" s="356"/>
      <c r="L75" s="357"/>
      <c r="M75" s="358"/>
      <c r="N75" s="356"/>
      <c r="O75" s="357"/>
      <c r="P75" s="358"/>
    </row>
    <row r="76" spans="1:16" ht="18.75" customHeight="1">
      <c r="A76" s="13">
        <v>1</v>
      </c>
      <c r="B76" s="118"/>
      <c r="C76" s="332" t="s">
        <v>65</v>
      </c>
      <c r="D76" s="333"/>
      <c r="E76" s="166"/>
      <c r="F76" s="607"/>
      <c r="G76" s="609"/>
      <c r="H76" s="607"/>
      <c r="I76" s="608"/>
      <c r="J76" s="609"/>
      <c r="K76" s="607"/>
      <c r="L76" s="608"/>
      <c r="M76" s="609"/>
      <c r="N76" s="607"/>
      <c r="O76" s="608"/>
      <c r="P76" s="609"/>
    </row>
    <row r="77" spans="1:16" ht="24" customHeight="1">
      <c r="A77" s="22"/>
      <c r="B77" s="22"/>
      <c r="C77" s="421" t="s">
        <v>62</v>
      </c>
      <c r="D77" s="655" t="s">
        <v>27</v>
      </c>
      <c r="E77" s="25" t="s">
        <v>28</v>
      </c>
      <c r="F77" s="421" t="s">
        <v>112</v>
      </c>
      <c r="G77" s="655"/>
      <c r="H77" s="489">
        <v>5</v>
      </c>
      <c r="I77" s="490"/>
      <c r="J77" s="491"/>
      <c r="K77" s="625">
        <v>5</v>
      </c>
      <c r="L77" s="626"/>
      <c r="M77" s="627"/>
      <c r="N77" s="610"/>
      <c r="O77" s="611"/>
      <c r="P77" s="612"/>
    </row>
    <row r="78" spans="1:16" ht="27" customHeight="1">
      <c r="A78" s="22"/>
      <c r="B78" s="22"/>
      <c r="C78" s="421" t="s">
        <v>63</v>
      </c>
      <c r="D78" s="655" t="s">
        <v>29</v>
      </c>
      <c r="E78" s="25" t="s">
        <v>92</v>
      </c>
      <c r="F78" s="421" t="s">
        <v>112</v>
      </c>
      <c r="G78" s="655"/>
      <c r="H78" s="616">
        <v>2718.5</v>
      </c>
      <c r="I78" s="617"/>
      <c r="J78" s="618"/>
      <c r="K78" s="638">
        <f>3340.75-K56</f>
        <v>2690.5</v>
      </c>
      <c r="L78" s="639"/>
      <c r="M78" s="640"/>
      <c r="N78" s="369">
        <f>H78-K78</f>
        <v>28</v>
      </c>
      <c r="O78" s="370"/>
      <c r="P78" s="371"/>
    </row>
    <row r="79" spans="1:16" ht="21.75" customHeight="1">
      <c r="A79" s="22"/>
      <c r="B79" s="23"/>
      <c r="C79" s="329" t="s">
        <v>75</v>
      </c>
      <c r="D79" s="331"/>
      <c r="E79" s="25" t="s">
        <v>92</v>
      </c>
      <c r="F79" s="607" t="s">
        <v>112</v>
      </c>
      <c r="G79" s="609"/>
      <c r="H79" s="616">
        <v>540</v>
      </c>
      <c r="I79" s="617"/>
      <c r="J79" s="618"/>
      <c r="K79" s="638">
        <f>665.25-K57</f>
        <v>442.25</v>
      </c>
      <c r="L79" s="639"/>
      <c r="M79" s="640"/>
      <c r="N79" s="369">
        <f>H79-K79</f>
        <v>97.75</v>
      </c>
      <c r="O79" s="370"/>
      <c r="P79" s="371"/>
    </row>
    <row r="80" spans="1:17" ht="20.25" customHeight="1">
      <c r="A80" s="22"/>
      <c r="B80" s="23"/>
      <c r="C80" s="329" t="s">
        <v>76</v>
      </c>
      <c r="D80" s="331"/>
      <c r="E80" s="25" t="s">
        <v>28</v>
      </c>
      <c r="F80" s="372" t="s">
        <v>115</v>
      </c>
      <c r="G80" s="373"/>
      <c r="H80" s="634">
        <v>1400</v>
      </c>
      <c r="I80" s="635"/>
      <c r="J80" s="636"/>
      <c r="K80" s="613">
        <v>1400</v>
      </c>
      <c r="L80" s="614"/>
      <c r="M80" s="615"/>
      <c r="N80" s="369">
        <f>H80-K80</f>
        <v>0</v>
      </c>
      <c r="O80" s="370"/>
      <c r="P80" s="371"/>
      <c r="Q80">
        <f>625+360+192+210</f>
        <v>1387</v>
      </c>
    </row>
    <row r="81" spans="1:16" ht="20.25" customHeight="1">
      <c r="A81" s="631" t="s">
        <v>251</v>
      </c>
      <c r="B81" s="632"/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3"/>
    </row>
    <row r="82" spans="1:16" ht="24" customHeight="1">
      <c r="A82" s="22">
        <v>2</v>
      </c>
      <c r="B82" s="224" t="s">
        <v>242</v>
      </c>
      <c r="C82" s="423" t="s">
        <v>66</v>
      </c>
      <c r="D82" s="424"/>
      <c r="E82" s="162"/>
      <c r="F82" s="637"/>
      <c r="G82" s="637"/>
      <c r="H82" s="610"/>
      <c r="I82" s="611"/>
      <c r="J82" s="612"/>
      <c r="K82" s="610"/>
      <c r="L82" s="611"/>
      <c r="M82" s="612"/>
      <c r="N82" s="610"/>
      <c r="O82" s="611"/>
      <c r="P82" s="612"/>
    </row>
    <row r="83" spans="1:16" ht="30.75" customHeight="1">
      <c r="A83" s="22"/>
      <c r="B83" s="223">
        <f>430801-78932-74385-71640</f>
        <v>205844</v>
      </c>
      <c r="C83" s="329" t="s">
        <v>77</v>
      </c>
      <c r="D83" s="331"/>
      <c r="E83" s="42" t="s">
        <v>93</v>
      </c>
      <c r="F83" s="372" t="s">
        <v>115</v>
      </c>
      <c r="G83" s="373"/>
      <c r="H83" s="441">
        <v>476000</v>
      </c>
      <c r="I83" s="442"/>
      <c r="J83" s="443"/>
      <c r="K83" s="613">
        <v>477265</v>
      </c>
      <c r="L83" s="614"/>
      <c r="M83" s="615"/>
      <c r="N83" s="369">
        <f>H83-K83</f>
        <v>-1265</v>
      </c>
      <c r="O83" s="370"/>
      <c r="P83" s="371"/>
    </row>
    <row r="84" spans="1:16" s="206" customFormat="1" ht="19.5" customHeight="1">
      <c r="A84" s="203"/>
      <c r="B84" s="204"/>
      <c r="C84" s="662" t="s">
        <v>78</v>
      </c>
      <c r="D84" s="663"/>
      <c r="E84" s="205" t="s">
        <v>32</v>
      </c>
      <c r="F84" s="659" t="s">
        <v>115</v>
      </c>
      <c r="G84" s="660"/>
      <c r="H84" s="667">
        <v>49320</v>
      </c>
      <c r="I84" s="668"/>
      <c r="J84" s="669"/>
      <c r="K84" s="613">
        <v>45615</v>
      </c>
      <c r="L84" s="614"/>
      <c r="M84" s="615"/>
      <c r="N84" s="417">
        <f>H84-K84</f>
        <v>3705</v>
      </c>
      <c r="O84" s="418"/>
      <c r="P84" s="419"/>
    </row>
    <row r="85" spans="1:16" ht="30.75" customHeight="1">
      <c r="A85" s="631" t="s">
        <v>252</v>
      </c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3"/>
    </row>
    <row r="86" spans="1:16" ht="19.5" customHeight="1">
      <c r="A86" s="23">
        <v>3</v>
      </c>
      <c r="B86" s="23"/>
      <c r="C86" s="423" t="s">
        <v>79</v>
      </c>
      <c r="D86" s="424"/>
      <c r="E86" s="41"/>
      <c r="F86" s="608"/>
      <c r="G86" s="608"/>
      <c r="H86" s="114"/>
      <c r="I86" s="115"/>
      <c r="J86" s="115"/>
      <c r="K86" s="115"/>
      <c r="L86" s="115"/>
      <c r="M86" s="115"/>
      <c r="N86" s="115"/>
      <c r="O86" s="115"/>
      <c r="P86" s="116"/>
    </row>
    <row r="87" spans="1:16" ht="26.25" customHeight="1">
      <c r="A87" s="23"/>
      <c r="B87" s="23"/>
      <c r="C87" s="661" t="s">
        <v>80</v>
      </c>
      <c r="D87" s="661"/>
      <c r="E87" s="42" t="s">
        <v>90</v>
      </c>
      <c r="F87" s="372" t="s">
        <v>115</v>
      </c>
      <c r="G87" s="373"/>
      <c r="H87" s="489">
        <v>335</v>
      </c>
      <c r="I87" s="490"/>
      <c r="J87" s="491"/>
      <c r="K87" s="625">
        <v>335</v>
      </c>
      <c r="L87" s="626"/>
      <c r="M87" s="627"/>
      <c r="N87" s="414">
        <f>H87-K87</f>
        <v>0</v>
      </c>
      <c r="O87" s="415"/>
      <c r="P87" s="416"/>
    </row>
    <row r="88" spans="1:16" ht="27" customHeight="1">
      <c r="A88" s="23"/>
      <c r="B88" s="23"/>
      <c r="C88" s="661" t="s">
        <v>81</v>
      </c>
      <c r="D88" s="661"/>
      <c r="E88" s="42" t="s">
        <v>90</v>
      </c>
      <c r="F88" s="372" t="s">
        <v>115</v>
      </c>
      <c r="G88" s="373"/>
      <c r="H88" s="452">
        <v>10.5</v>
      </c>
      <c r="I88" s="453"/>
      <c r="J88" s="454"/>
      <c r="K88" s="664">
        <v>10.5</v>
      </c>
      <c r="L88" s="665"/>
      <c r="M88" s="666"/>
      <c r="N88" s="369">
        <f>H88-K88</f>
        <v>0</v>
      </c>
      <c r="O88" s="370"/>
      <c r="P88" s="371"/>
    </row>
    <row r="89" spans="1:16" ht="27" customHeight="1">
      <c r="A89" s="631"/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3"/>
    </row>
    <row r="90" spans="1:16" ht="23.25" customHeight="1">
      <c r="A90" s="23">
        <v>4</v>
      </c>
      <c r="B90" s="23"/>
      <c r="C90" s="332" t="s">
        <v>74</v>
      </c>
      <c r="D90" s="333" t="s">
        <v>34</v>
      </c>
      <c r="E90" s="26"/>
      <c r="F90" s="608"/>
      <c r="G90" s="608"/>
      <c r="H90" s="114"/>
      <c r="I90" s="115"/>
      <c r="J90" s="115"/>
      <c r="K90" s="115"/>
      <c r="L90" s="115"/>
      <c r="M90" s="115"/>
      <c r="N90" s="115"/>
      <c r="O90" s="115"/>
      <c r="P90" s="116"/>
    </row>
    <row r="91" spans="1:16" ht="25.5" customHeight="1">
      <c r="A91" s="23"/>
      <c r="B91" s="23"/>
      <c r="C91" s="661" t="s">
        <v>82</v>
      </c>
      <c r="D91" s="661"/>
      <c r="E91" s="25" t="s">
        <v>37</v>
      </c>
      <c r="F91" s="372" t="s">
        <v>115</v>
      </c>
      <c r="G91" s="373"/>
      <c r="H91" s="610">
        <v>0.01</v>
      </c>
      <c r="I91" s="611"/>
      <c r="J91" s="612"/>
      <c r="K91" s="610">
        <v>0.01</v>
      </c>
      <c r="L91" s="611"/>
      <c r="M91" s="612"/>
      <c r="N91" s="610"/>
      <c r="O91" s="611"/>
      <c r="P91" s="612"/>
    </row>
    <row r="92" spans="1:16" ht="24.75" customHeight="1">
      <c r="A92" s="23"/>
      <c r="B92" s="23"/>
      <c r="C92" s="661" t="s">
        <v>83</v>
      </c>
      <c r="D92" s="661"/>
      <c r="E92" s="25" t="s">
        <v>37</v>
      </c>
      <c r="F92" s="372" t="s">
        <v>115</v>
      </c>
      <c r="G92" s="373"/>
      <c r="H92" s="628" t="s">
        <v>122</v>
      </c>
      <c r="I92" s="629"/>
      <c r="J92" s="630"/>
      <c r="K92" s="489">
        <v>1</v>
      </c>
      <c r="L92" s="490"/>
      <c r="M92" s="491"/>
      <c r="N92" s="610"/>
      <c r="O92" s="611"/>
      <c r="P92" s="612"/>
    </row>
    <row r="93" spans="1:16" ht="24.75" customHeight="1">
      <c r="A93" s="631"/>
      <c r="B93" s="632"/>
      <c r="C93" s="632"/>
      <c r="D93" s="632"/>
      <c r="E93" s="632"/>
      <c r="F93" s="632"/>
      <c r="G93" s="632"/>
      <c r="H93" s="632"/>
      <c r="I93" s="632"/>
      <c r="J93" s="632"/>
      <c r="K93" s="632"/>
      <c r="L93" s="632"/>
      <c r="M93" s="632"/>
      <c r="N93" s="632"/>
      <c r="O93" s="632"/>
      <c r="P93" s="633"/>
    </row>
    <row r="94" spans="1:16" ht="39" customHeight="1">
      <c r="A94" s="167"/>
      <c r="B94" s="168">
        <v>1412010</v>
      </c>
      <c r="C94" s="427" t="s">
        <v>97</v>
      </c>
      <c r="D94" s="428"/>
      <c r="E94" s="167"/>
      <c r="F94" s="427"/>
      <c r="G94" s="428"/>
      <c r="H94" s="427"/>
      <c r="I94" s="500"/>
      <c r="J94" s="428"/>
      <c r="K94" s="427"/>
      <c r="L94" s="500"/>
      <c r="M94" s="428"/>
      <c r="N94" s="427"/>
      <c r="O94" s="500"/>
      <c r="P94" s="428"/>
    </row>
    <row r="95" spans="1:16" ht="18.75" customHeight="1">
      <c r="A95" s="20">
        <v>1</v>
      </c>
      <c r="B95" s="24"/>
      <c r="C95" s="332" t="s">
        <v>65</v>
      </c>
      <c r="D95" s="333"/>
      <c r="E95" s="13"/>
      <c r="F95" s="420"/>
      <c r="G95" s="420"/>
      <c r="H95" s="285"/>
      <c r="I95" s="447"/>
      <c r="J95" s="286"/>
      <c r="K95" s="447"/>
      <c r="L95" s="447"/>
      <c r="M95" s="286"/>
      <c r="N95" s="447"/>
      <c r="O95" s="447"/>
      <c r="P95" s="286"/>
    </row>
    <row r="96" spans="1:16" ht="24.75" customHeight="1">
      <c r="A96" s="20"/>
      <c r="B96" s="20"/>
      <c r="C96" s="276" t="s">
        <v>30</v>
      </c>
      <c r="D96" s="276"/>
      <c r="E96" s="43" t="s">
        <v>31</v>
      </c>
      <c r="F96" s="321" t="s">
        <v>216</v>
      </c>
      <c r="G96" s="429"/>
      <c r="H96" s="270">
        <f>G35</f>
        <v>180</v>
      </c>
      <c r="I96" s="455"/>
      <c r="J96" s="456"/>
      <c r="K96" s="270">
        <f>J35</f>
        <v>179.8</v>
      </c>
      <c r="L96" s="455"/>
      <c r="M96" s="456"/>
      <c r="N96" s="270">
        <f>H96-K96</f>
        <v>0.19999999999998863</v>
      </c>
      <c r="O96" s="370"/>
      <c r="P96" s="371"/>
    </row>
    <row r="97" spans="1:16" ht="24.75" customHeight="1">
      <c r="A97" s="20"/>
      <c r="B97" s="24"/>
      <c r="C97" s="62"/>
      <c r="D97" s="120"/>
      <c r="E97" s="43"/>
      <c r="F97" s="321" t="s">
        <v>247</v>
      </c>
      <c r="G97" s="507"/>
      <c r="H97" s="271"/>
      <c r="I97" s="271"/>
      <c r="J97" s="271"/>
      <c r="K97" s="271"/>
      <c r="L97" s="271"/>
      <c r="M97" s="272"/>
      <c r="N97" s="242"/>
      <c r="O97" s="112"/>
      <c r="P97" s="113"/>
    </row>
    <row r="98" spans="1:16" ht="15.75" customHeight="1">
      <c r="A98" s="20">
        <v>2</v>
      </c>
      <c r="B98" s="24"/>
      <c r="C98" s="423" t="s">
        <v>66</v>
      </c>
      <c r="D98" s="424"/>
      <c r="E98" s="43"/>
      <c r="F98" s="321"/>
      <c r="G98" s="507"/>
      <c r="H98" s="271"/>
      <c r="I98" s="271"/>
      <c r="J98" s="271"/>
      <c r="K98" s="271"/>
      <c r="L98" s="271"/>
      <c r="M98" s="272"/>
      <c r="N98" s="370"/>
      <c r="O98" s="370"/>
      <c r="P98" s="371"/>
    </row>
    <row r="99" spans="1:16" ht="38.25" customHeight="1">
      <c r="A99" s="20"/>
      <c r="B99" s="20"/>
      <c r="C99" s="276" t="s">
        <v>101</v>
      </c>
      <c r="D99" s="276"/>
      <c r="E99" s="43" t="s">
        <v>28</v>
      </c>
      <c r="F99" s="321" t="s">
        <v>216</v>
      </c>
      <c r="G99" s="429"/>
      <c r="H99" s="305">
        <v>5</v>
      </c>
      <c r="I99" s="370"/>
      <c r="J99" s="371"/>
      <c r="K99" s="370">
        <v>5</v>
      </c>
      <c r="L99" s="370"/>
      <c r="M99" s="371"/>
      <c r="N99" s="305"/>
      <c r="O99" s="370"/>
      <c r="P99" s="371"/>
    </row>
    <row r="100" spans="1:16" ht="24" customHeight="1">
      <c r="A100" s="20">
        <v>3</v>
      </c>
      <c r="B100" s="24"/>
      <c r="C100" s="423" t="s">
        <v>79</v>
      </c>
      <c r="D100" s="424"/>
      <c r="E100" s="43"/>
      <c r="F100" s="420"/>
      <c r="G100" s="420"/>
      <c r="H100" s="305"/>
      <c r="I100" s="370"/>
      <c r="J100" s="371"/>
      <c r="K100" s="370"/>
      <c r="L100" s="370"/>
      <c r="M100" s="371"/>
      <c r="N100" s="370"/>
      <c r="O100" s="370"/>
      <c r="P100" s="371"/>
    </row>
    <row r="101" spans="1:16" ht="28.5" customHeight="1">
      <c r="A101" s="20"/>
      <c r="B101" s="20"/>
      <c r="C101" s="432" t="s">
        <v>102</v>
      </c>
      <c r="D101" s="432"/>
      <c r="E101" s="43" t="s">
        <v>31</v>
      </c>
      <c r="F101" s="420" t="s">
        <v>36</v>
      </c>
      <c r="G101" s="420"/>
      <c r="H101" s="341">
        <v>36</v>
      </c>
      <c r="I101" s="326"/>
      <c r="J101" s="327"/>
      <c r="K101" s="341">
        <f>K96/K99</f>
        <v>35.96</v>
      </c>
      <c r="L101" s="326"/>
      <c r="M101" s="327"/>
      <c r="N101" s="341">
        <f>H101-K101</f>
        <v>0.03999999999999915</v>
      </c>
      <c r="O101" s="326">
        <f>I101-L101</f>
        <v>0</v>
      </c>
      <c r="P101" s="327">
        <f>J101-M101</f>
        <v>0</v>
      </c>
    </row>
    <row r="102" spans="1:16" ht="28.5" customHeight="1">
      <c r="A102" s="20"/>
      <c r="B102" s="24"/>
      <c r="C102" s="231"/>
      <c r="D102" s="232"/>
      <c r="E102" s="43"/>
      <c r="F102" s="321" t="s">
        <v>247</v>
      </c>
      <c r="G102" s="507"/>
      <c r="H102" s="271"/>
      <c r="I102" s="271"/>
      <c r="J102" s="271"/>
      <c r="K102" s="271"/>
      <c r="L102" s="271"/>
      <c r="M102" s="272"/>
      <c r="N102" s="182"/>
      <c r="O102" s="182"/>
      <c r="P102" s="183"/>
    </row>
    <row r="103" spans="1:16" ht="29.25" customHeight="1">
      <c r="A103" s="20">
        <v>4</v>
      </c>
      <c r="B103" s="24"/>
      <c r="C103" s="332" t="s">
        <v>74</v>
      </c>
      <c r="D103" s="333" t="s">
        <v>34</v>
      </c>
      <c r="E103" s="43"/>
      <c r="F103" s="321"/>
      <c r="G103" s="507"/>
      <c r="H103" s="271"/>
      <c r="I103" s="271"/>
      <c r="J103" s="271"/>
      <c r="K103" s="271"/>
      <c r="L103" s="271"/>
      <c r="M103" s="272"/>
      <c r="N103" s="370"/>
      <c r="O103" s="370"/>
      <c r="P103" s="371"/>
    </row>
    <row r="104" spans="1:16" ht="37.5" customHeight="1">
      <c r="A104" s="18"/>
      <c r="B104" s="141"/>
      <c r="C104" s="425" t="s">
        <v>123</v>
      </c>
      <c r="D104" s="426"/>
      <c r="E104" s="43" t="s">
        <v>37</v>
      </c>
      <c r="F104" s="420" t="s">
        <v>36</v>
      </c>
      <c r="G104" s="420"/>
      <c r="H104" s="369">
        <v>16.83</v>
      </c>
      <c r="I104" s="367"/>
      <c r="J104" s="368"/>
      <c r="K104" s="369">
        <v>0.48</v>
      </c>
      <c r="L104" s="367"/>
      <c r="M104" s="368"/>
      <c r="N104" s="341">
        <f>H104-K104</f>
        <v>16.349999999999998</v>
      </c>
      <c r="O104" s="326">
        <f>I104-L104</f>
        <v>0</v>
      </c>
      <c r="P104" s="327">
        <f>J104-M104</f>
        <v>0</v>
      </c>
    </row>
    <row r="105" spans="1:16" ht="23.25" customHeight="1">
      <c r="A105" s="18"/>
      <c r="B105" s="141"/>
      <c r="C105" s="124"/>
      <c r="D105" s="30"/>
      <c r="E105" s="43"/>
      <c r="F105" s="321" t="s">
        <v>247</v>
      </c>
      <c r="G105" s="507"/>
      <c r="H105" s="271"/>
      <c r="I105" s="271"/>
      <c r="J105" s="271"/>
      <c r="K105" s="271"/>
      <c r="L105" s="271"/>
      <c r="M105" s="272"/>
      <c r="N105" s="250"/>
      <c r="O105" s="251"/>
      <c r="P105" s="252"/>
    </row>
    <row r="106" spans="1:16" ht="40.5" customHeight="1">
      <c r="A106" s="167"/>
      <c r="B106" s="168">
        <v>1412010</v>
      </c>
      <c r="C106" s="427" t="s">
        <v>98</v>
      </c>
      <c r="D106" s="428"/>
      <c r="E106" s="167"/>
      <c r="F106" s="427"/>
      <c r="G106" s="428"/>
      <c r="H106" s="427"/>
      <c r="I106" s="500"/>
      <c r="J106" s="428"/>
      <c r="K106" s="427"/>
      <c r="L106" s="500"/>
      <c r="M106" s="428"/>
      <c r="N106" s="427"/>
      <c r="O106" s="500"/>
      <c r="P106" s="428"/>
    </row>
    <row r="107" spans="1:16" ht="15" customHeight="1">
      <c r="A107" s="160">
        <v>1</v>
      </c>
      <c r="B107" s="142"/>
      <c r="C107" s="332" t="s">
        <v>65</v>
      </c>
      <c r="D107" s="333"/>
      <c r="E107" s="13"/>
      <c r="F107" s="316"/>
      <c r="G107" s="317"/>
      <c r="H107" s="285"/>
      <c r="I107" s="447"/>
      <c r="J107" s="286">
        <f>H107+I107</f>
        <v>0</v>
      </c>
      <c r="K107" s="285"/>
      <c r="L107" s="447"/>
      <c r="M107" s="286">
        <f>K107+L107</f>
        <v>0</v>
      </c>
      <c r="N107" s="285">
        <f aca="true" t="shared" si="5" ref="N107:P113">H107-K107</f>
        <v>0</v>
      </c>
      <c r="O107" s="447">
        <f t="shared" si="5"/>
        <v>0</v>
      </c>
      <c r="P107" s="286">
        <f t="shared" si="5"/>
        <v>0</v>
      </c>
    </row>
    <row r="108" spans="1:16" ht="22.5" customHeight="1">
      <c r="A108" s="31"/>
      <c r="B108" s="34"/>
      <c r="C108" s="297" t="s">
        <v>84</v>
      </c>
      <c r="D108" s="641"/>
      <c r="E108" s="43" t="s">
        <v>31</v>
      </c>
      <c r="F108" s="458" t="s">
        <v>217</v>
      </c>
      <c r="G108" s="459"/>
      <c r="H108" s="270">
        <f>G36</f>
        <v>9454.854</v>
      </c>
      <c r="I108" s="455"/>
      <c r="J108" s="456"/>
      <c r="K108" s="270">
        <f>I36</f>
        <v>9708.17776</v>
      </c>
      <c r="L108" s="455">
        <v>48.445</v>
      </c>
      <c r="M108" s="456">
        <f>K108+L108</f>
        <v>9756.62276</v>
      </c>
      <c r="N108" s="341">
        <f t="shared" si="5"/>
        <v>-253.32376000000113</v>
      </c>
      <c r="O108" s="326">
        <f t="shared" si="5"/>
        <v>-48.445</v>
      </c>
      <c r="P108" s="327">
        <f t="shared" si="5"/>
        <v>-9756.62276</v>
      </c>
    </row>
    <row r="109" spans="1:16" ht="28.5" customHeight="1">
      <c r="A109" s="31"/>
      <c r="B109" s="34"/>
      <c r="C109" s="231"/>
      <c r="D109" s="268"/>
      <c r="E109" s="43"/>
      <c r="F109" s="498" t="s">
        <v>265</v>
      </c>
      <c r="G109" s="499"/>
      <c r="H109" s="499"/>
      <c r="I109" s="398"/>
      <c r="J109" s="398"/>
      <c r="K109" s="398"/>
      <c r="L109" s="398"/>
      <c r="M109" s="398"/>
      <c r="N109" s="398"/>
      <c r="O109" s="398"/>
      <c r="P109" s="399"/>
    </row>
    <row r="110" spans="1:16" ht="26.25" customHeight="1">
      <c r="A110" s="160">
        <v>2</v>
      </c>
      <c r="B110" s="142"/>
      <c r="C110" s="423" t="s">
        <v>66</v>
      </c>
      <c r="D110" s="424"/>
      <c r="E110" s="43"/>
      <c r="F110" s="316"/>
      <c r="G110" s="317"/>
      <c r="H110" s="648"/>
      <c r="I110" s="649"/>
      <c r="J110" s="649"/>
      <c r="K110" s="271"/>
      <c r="L110" s="271"/>
      <c r="M110" s="272"/>
      <c r="N110" s="305"/>
      <c r="O110" s="370"/>
      <c r="P110" s="371"/>
    </row>
    <row r="111" spans="1:16" ht="28.5" customHeight="1">
      <c r="A111" s="31"/>
      <c r="B111" s="34"/>
      <c r="C111" s="444" t="s">
        <v>85</v>
      </c>
      <c r="D111" s="445"/>
      <c r="E111" s="43" t="s">
        <v>28</v>
      </c>
      <c r="F111" s="458" t="s">
        <v>218</v>
      </c>
      <c r="G111" s="459"/>
      <c r="H111" s="305">
        <v>85</v>
      </c>
      <c r="I111" s="370"/>
      <c r="J111" s="371"/>
      <c r="K111" s="305">
        <v>93</v>
      </c>
      <c r="L111" s="370"/>
      <c r="M111" s="371"/>
      <c r="N111" s="305">
        <f t="shared" si="5"/>
        <v>-8</v>
      </c>
      <c r="O111" s="370">
        <f t="shared" si="5"/>
        <v>0</v>
      </c>
      <c r="P111" s="371">
        <f t="shared" si="5"/>
        <v>0</v>
      </c>
    </row>
    <row r="112" spans="1:16" ht="28.5" customHeight="1">
      <c r="A112" s="31"/>
      <c r="B112" s="34"/>
      <c r="C112" s="62"/>
      <c r="D112" s="120"/>
      <c r="E112" s="43"/>
      <c r="F112" s="498" t="s">
        <v>268</v>
      </c>
      <c r="G112" s="499"/>
      <c r="H112" s="499"/>
      <c r="I112" s="398"/>
      <c r="J112" s="398"/>
      <c r="K112" s="398"/>
      <c r="L112" s="398"/>
      <c r="M112" s="398"/>
      <c r="N112" s="398"/>
      <c r="O112" s="398"/>
      <c r="P112" s="399"/>
    </row>
    <row r="113" spans="1:16" ht="21.75" customHeight="1">
      <c r="A113" s="160">
        <v>3</v>
      </c>
      <c r="B113" s="142"/>
      <c r="C113" s="423" t="s">
        <v>79</v>
      </c>
      <c r="D113" s="424"/>
      <c r="E113" s="43"/>
      <c r="F113" s="316"/>
      <c r="G113" s="317"/>
      <c r="H113" s="305">
        <v>0</v>
      </c>
      <c r="I113" s="370"/>
      <c r="J113" s="371"/>
      <c r="K113" s="305">
        <v>0</v>
      </c>
      <c r="L113" s="370"/>
      <c r="M113" s="371">
        <f>K113+L113</f>
        <v>0</v>
      </c>
      <c r="N113" s="305">
        <f t="shared" si="5"/>
        <v>0</v>
      </c>
      <c r="O113" s="370">
        <f t="shared" si="5"/>
        <v>0</v>
      </c>
      <c r="P113" s="371">
        <f t="shared" si="5"/>
        <v>0</v>
      </c>
    </row>
    <row r="114" spans="1:16" ht="33.75" customHeight="1">
      <c r="A114" s="31"/>
      <c r="B114" s="34"/>
      <c r="C114" s="444" t="s">
        <v>108</v>
      </c>
      <c r="D114" s="445"/>
      <c r="E114" s="43" t="s">
        <v>31</v>
      </c>
      <c r="F114" s="509" t="s">
        <v>36</v>
      </c>
      <c r="G114" s="510"/>
      <c r="H114" s="408">
        <f>H108/H111</f>
        <v>111.23357647058823</v>
      </c>
      <c r="I114" s="409"/>
      <c r="J114" s="410"/>
      <c r="K114" s="341">
        <f>K108/K111</f>
        <v>104.38900817204302</v>
      </c>
      <c r="L114" s="326"/>
      <c r="M114" s="327"/>
      <c r="N114" s="408">
        <f>H114-K114</f>
        <v>6.844568298545212</v>
      </c>
      <c r="O114" s="409"/>
      <c r="P114" s="410"/>
    </row>
    <row r="115" spans="1:16" ht="33.75" customHeight="1">
      <c r="A115" s="31"/>
      <c r="B115" s="34"/>
      <c r="C115" s="62"/>
      <c r="D115" s="120"/>
      <c r="E115" s="43"/>
      <c r="F115" s="498" t="s">
        <v>271</v>
      </c>
      <c r="G115" s="499"/>
      <c r="H115" s="499"/>
      <c r="I115" s="398"/>
      <c r="J115" s="398"/>
      <c r="K115" s="398"/>
      <c r="L115" s="398"/>
      <c r="M115" s="398"/>
      <c r="N115" s="398"/>
      <c r="O115" s="398"/>
      <c r="P115" s="399"/>
    </row>
    <row r="116" spans="1:16" ht="26.25" customHeight="1">
      <c r="A116" s="169" t="s">
        <v>154</v>
      </c>
      <c r="B116" s="143"/>
      <c r="C116" s="332" t="s">
        <v>74</v>
      </c>
      <c r="D116" s="333"/>
      <c r="E116" s="33"/>
      <c r="F116" s="509"/>
      <c r="G116" s="510"/>
      <c r="H116" s="285"/>
      <c r="I116" s="447"/>
      <c r="J116" s="447"/>
      <c r="K116" s="271"/>
      <c r="L116" s="271"/>
      <c r="M116" s="272"/>
      <c r="N116" s="305"/>
      <c r="O116" s="370"/>
      <c r="P116" s="371"/>
    </row>
    <row r="117" spans="1:16" ht="54.75" customHeight="1">
      <c r="A117" s="31"/>
      <c r="B117" s="34"/>
      <c r="C117" s="444" t="s">
        <v>86</v>
      </c>
      <c r="D117" s="445"/>
      <c r="E117" s="43" t="s">
        <v>31</v>
      </c>
      <c r="F117" s="509" t="s">
        <v>36</v>
      </c>
      <c r="G117" s="510"/>
      <c r="H117" s="369">
        <v>0.5</v>
      </c>
      <c r="I117" s="367"/>
      <c r="J117" s="368"/>
      <c r="K117" s="508">
        <v>0.5</v>
      </c>
      <c r="L117" s="508"/>
      <c r="M117" s="508"/>
      <c r="N117" s="305"/>
      <c r="O117" s="370"/>
      <c r="P117" s="371"/>
    </row>
    <row r="118" spans="1:16" ht="27" customHeight="1">
      <c r="A118" s="167"/>
      <c r="B118" s="168">
        <v>1412010</v>
      </c>
      <c r="C118" s="427" t="s">
        <v>99</v>
      </c>
      <c r="D118" s="428"/>
      <c r="E118" s="167"/>
      <c r="F118" s="427"/>
      <c r="G118" s="428"/>
      <c r="H118" s="427"/>
      <c r="I118" s="500"/>
      <c r="J118" s="428"/>
      <c r="K118" s="427"/>
      <c r="L118" s="500"/>
      <c r="M118" s="428"/>
      <c r="N118" s="427"/>
      <c r="O118" s="500"/>
      <c r="P118" s="428"/>
    </row>
    <row r="119" spans="1:16" ht="18" customHeight="1">
      <c r="A119" s="160">
        <v>1</v>
      </c>
      <c r="B119" s="142"/>
      <c r="C119" s="533" t="s">
        <v>65</v>
      </c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5"/>
    </row>
    <row r="120" spans="1:16" ht="20.25" customHeight="1">
      <c r="A120" s="34"/>
      <c r="B120" s="34"/>
      <c r="C120" s="297" t="s">
        <v>84</v>
      </c>
      <c r="D120" s="641"/>
      <c r="E120" s="43" t="s">
        <v>31</v>
      </c>
      <c r="F120" s="458" t="s">
        <v>217</v>
      </c>
      <c r="G120" s="459"/>
      <c r="H120" s="270">
        <f>G37</f>
        <v>11708.655</v>
      </c>
      <c r="I120" s="455"/>
      <c r="J120" s="456"/>
      <c r="K120" s="270">
        <f>J37</f>
        <v>11494.784749999999</v>
      </c>
      <c r="L120" s="455"/>
      <c r="M120" s="456"/>
      <c r="N120" s="514">
        <f>H120-K120</f>
        <v>213.87025000000176</v>
      </c>
      <c r="O120" s="515"/>
      <c r="P120" s="516"/>
    </row>
    <row r="121" spans="1:16" ht="27.75" customHeight="1">
      <c r="A121" s="34"/>
      <c r="B121" s="34"/>
      <c r="C121" s="231"/>
      <c r="D121" s="268"/>
      <c r="E121" s="43"/>
      <c r="F121" s="386" t="s">
        <v>247</v>
      </c>
      <c r="G121" s="387"/>
      <c r="H121" s="605"/>
      <c r="I121" s="605"/>
      <c r="J121" s="605"/>
      <c r="K121" s="605"/>
      <c r="L121" s="605"/>
      <c r="M121" s="606"/>
      <c r="N121" s="253"/>
      <c r="O121" s="254"/>
      <c r="P121" s="255"/>
    </row>
    <row r="122" spans="1:16" ht="29.25" customHeight="1">
      <c r="A122" s="160">
        <v>2</v>
      </c>
      <c r="B122" s="142"/>
      <c r="C122" s="423" t="s">
        <v>66</v>
      </c>
      <c r="D122" s="424"/>
      <c r="E122" s="43"/>
      <c r="F122" s="386"/>
      <c r="G122" s="387"/>
      <c r="H122" s="605"/>
      <c r="I122" s="605"/>
      <c r="J122" s="605"/>
      <c r="K122" s="605"/>
      <c r="L122" s="605"/>
      <c r="M122" s="606"/>
      <c r="N122" s="514">
        <f>H122-K122</f>
        <v>0</v>
      </c>
      <c r="O122" s="515"/>
      <c r="P122" s="516"/>
    </row>
    <row r="123" spans="1:16" ht="27.75" customHeight="1">
      <c r="A123" s="34"/>
      <c r="B123" s="34"/>
      <c r="C123" s="297" t="s">
        <v>103</v>
      </c>
      <c r="D123" s="641"/>
      <c r="E123" s="43" t="s">
        <v>28</v>
      </c>
      <c r="F123" s="458" t="s">
        <v>218</v>
      </c>
      <c r="G123" s="459"/>
      <c r="H123" s="305">
        <v>10</v>
      </c>
      <c r="I123" s="370"/>
      <c r="J123" s="371"/>
      <c r="K123" s="305">
        <v>11</v>
      </c>
      <c r="L123" s="370"/>
      <c r="M123" s="371"/>
      <c r="N123" s="539">
        <f>H123-K123</f>
        <v>-1</v>
      </c>
      <c r="O123" s="540"/>
      <c r="P123" s="541"/>
    </row>
    <row r="124" spans="1:16" ht="24.75" customHeight="1">
      <c r="A124" s="34"/>
      <c r="B124" s="34"/>
      <c r="C124" s="231"/>
      <c r="D124" s="268"/>
      <c r="E124" s="43"/>
      <c r="F124" s="458" t="s">
        <v>269</v>
      </c>
      <c r="G124" s="504"/>
      <c r="H124" s="398"/>
      <c r="I124" s="398"/>
      <c r="J124" s="398"/>
      <c r="K124" s="398"/>
      <c r="L124" s="398"/>
      <c r="M124" s="399"/>
      <c r="N124" s="259"/>
      <c r="O124" s="260"/>
      <c r="P124" s="261"/>
    </row>
    <row r="125" spans="1:16" ht="21.75" customHeight="1">
      <c r="A125" s="160">
        <v>3</v>
      </c>
      <c r="B125" s="142"/>
      <c r="C125" s="423" t="s">
        <v>79</v>
      </c>
      <c r="D125" s="424"/>
      <c r="E125" s="43"/>
      <c r="F125" s="458"/>
      <c r="G125" s="504"/>
      <c r="H125" s="398"/>
      <c r="I125" s="398"/>
      <c r="J125" s="398"/>
      <c r="K125" s="398"/>
      <c r="L125" s="398"/>
      <c r="M125" s="399"/>
      <c r="N125" s="514">
        <f>H125-K125</f>
        <v>0</v>
      </c>
      <c r="O125" s="515"/>
      <c r="P125" s="516"/>
    </row>
    <row r="126" spans="1:16" ht="18.75" customHeight="1">
      <c r="A126" s="34"/>
      <c r="B126" s="34"/>
      <c r="C126" s="297" t="s">
        <v>104</v>
      </c>
      <c r="D126" s="641"/>
      <c r="E126" s="43" t="s">
        <v>31</v>
      </c>
      <c r="F126" s="509" t="s">
        <v>36</v>
      </c>
      <c r="G126" s="510"/>
      <c r="H126" s="542">
        <f>H120/H123</f>
        <v>1170.8655</v>
      </c>
      <c r="I126" s="543"/>
      <c r="J126" s="544"/>
      <c r="K126" s="517">
        <f>K120/K123</f>
        <v>1044.9804318181816</v>
      </c>
      <c r="L126" s="518"/>
      <c r="M126" s="519"/>
      <c r="N126" s="523">
        <f>H126-K126</f>
        <v>125.8850681818185</v>
      </c>
      <c r="O126" s="524"/>
      <c r="P126" s="525"/>
    </row>
    <row r="127" spans="1:16" ht="30.75" customHeight="1">
      <c r="A127" s="34"/>
      <c r="B127" s="34"/>
      <c r="C127" s="231"/>
      <c r="D127" s="268"/>
      <c r="E127" s="247"/>
      <c r="F127" s="458" t="s">
        <v>247</v>
      </c>
      <c r="G127" s="504"/>
      <c r="H127" s="398"/>
      <c r="I127" s="398"/>
      <c r="J127" s="398"/>
      <c r="K127" s="398"/>
      <c r="L127" s="398"/>
      <c r="M127" s="399"/>
      <c r="N127" s="256"/>
      <c r="O127" s="256"/>
      <c r="P127" s="257"/>
    </row>
    <row r="128" spans="1:16" ht="16.5" customHeight="1">
      <c r="A128" s="160">
        <v>4</v>
      </c>
      <c r="B128" s="142"/>
      <c r="C128" s="332" t="s">
        <v>74</v>
      </c>
      <c r="D128" s="333" t="s">
        <v>34</v>
      </c>
      <c r="E128" s="580">
        <f>H128+I128</f>
        <v>0</v>
      </c>
      <c r="F128" s="581"/>
      <c r="G128" s="581"/>
      <c r="H128" s="581"/>
      <c r="I128" s="581"/>
      <c r="J128" s="581"/>
      <c r="K128" s="581"/>
      <c r="L128" s="581"/>
      <c r="M128" s="581"/>
      <c r="N128" s="581"/>
      <c r="O128" s="581"/>
      <c r="P128" s="582"/>
    </row>
    <row r="129" spans="1:16" ht="41.25" customHeight="1">
      <c r="A129" s="34"/>
      <c r="B129" s="34"/>
      <c r="C129" s="297" t="s">
        <v>105</v>
      </c>
      <c r="D129" s="641"/>
      <c r="E129" s="13" t="s">
        <v>37</v>
      </c>
      <c r="F129" s="509" t="s">
        <v>36</v>
      </c>
      <c r="G129" s="510"/>
      <c r="H129" s="526">
        <v>0.23</v>
      </c>
      <c r="I129" s="527"/>
      <c r="J129" s="528"/>
      <c r="K129" s="529">
        <v>0.23</v>
      </c>
      <c r="L129" s="529"/>
      <c r="M129" s="529"/>
      <c r="N129" s="285"/>
      <c r="O129" s="447"/>
      <c r="P129" s="286"/>
    </row>
    <row r="130" spans="1:16" ht="38.25" customHeight="1" hidden="1">
      <c r="A130" s="149"/>
      <c r="B130" s="161">
        <v>1412010</v>
      </c>
      <c r="C130" s="356" t="s">
        <v>208</v>
      </c>
      <c r="D130" s="358"/>
      <c r="E130" s="149"/>
      <c r="F130" s="356"/>
      <c r="G130" s="358"/>
      <c r="H130" s="356"/>
      <c r="I130" s="357"/>
      <c r="J130" s="358"/>
      <c r="K130" s="356"/>
      <c r="L130" s="357"/>
      <c r="M130" s="358"/>
      <c r="N130" s="356"/>
      <c r="O130" s="357"/>
      <c r="P130" s="358"/>
    </row>
    <row r="131" spans="1:16" ht="20.25" customHeight="1" hidden="1">
      <c r="A131" s="20">
        <v>1</v>
      </c>
      <c r="B131" s="24"/>
      <c r="C131" s="332" t="s">
        <v>65</v>
      </c>
      <c r="D131" s="333"/>
      <c r="E131" s="13"/>
      <c r="F131" s="316"/>
      <c r="G131" s="317"/>
      <c r="H131" s="285"/>
      <c r="I131" s="447"/>
      <c r="J131" s="286"/>
      <c r="K131" s="285"/>
      <c r="L131" s="447"/>
      <c r="M131" s="286"/>
      <c r="N131" s="285"/>
      <c r="O131" s="447"/>
      <c r="P131" s="286"/>
    </row>
    <row r="132" spans="1:16" ht="18.75" customHeight="1" hidden="1">
      <c r="A132" s="20"/>
      <c r="B132" s="24"/>
      <c r="C132" s="444" t="s">
        <v>84</v>
      </c>
      <c r="D132" s="445"/>
      <c r="E132" s="43" t="s">
        <v>31</v>
      </c>
      <c r="F132" s="321" t="s">
        <v>38</v>
      </c>
      <c r="G132" s="429"/>
      <c r="H132" s="571">
        <f>G38</f>
        <v>0</v>
      </c>
      <c r="I132" s="572"/>
      <c r="J132" s="573"/>
      <c r="K132" s="571">
        <f>J38</f>
        <v>0</v>
      </c>
      <c r="L132" s="572"/>
      <c r="M132" s="573"/>
      <c r="N132" s="576">
        <f>H132-K132</f>
        <v>0</v>
      </c>
      <c r="O132" s="577">
        <f>I132-L132</f>
        <v>0</v>
      </c>
      <c r="P132" s="578">
        <f>J132-M132</f>
        <v>0</v>
      </c>
    </row>
    <row r="133" spans="1:16" ht="36" customHeight="1">
      <c r="A133" s="35"/>
      <c r="B133" s="35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40"/>
    </row>
    <row r="134" spans="1:16" ht="12.75">
      <c r="A134" s="40"/>
      <c r="B134" s="40"/>
      <c r="C134" s="83"/>
      <c r="D134" s="35"/>
      <c r="E134" s="35"/>
      <c r="F134" s="35"/>
      <c r="G134" s="35"/>
      <c r="H134" s="61"/>
      <c r="I134" s="35"/>
      <c r="J134" s="35"/>
      <c r="K134" s="35"/>
      <c r="L134" s="35"/>
      <c r="M134" s="35"/>
      <c r="N134" s="35"/>
      <c r="O134" s="35"/>
      <c r="P134" s="35"/>
    </row>
    <row r="135" spans="1:17" ht="15.75">
      <c r="A135" s="84" t="s">
        <v>100</v>
      </c>
      <c r="B135" s="84"/>
      <c r="C135" s="46"/>
      <c r="D135" s="47"/>
      <c r="E135" s="47"/>
      <c r="F135" s="36"/>
      <c r="G135" s="36"/>
      <c r="H135" s="61"/>
      <c r="I135" s="36"/>
      <c r="J135" s="36"/>
      <c r="K135" s="36"/>
      <c r="L135" s="36"/>
      <c r="M135" s="36"/>
      <c r="N135" s="36"/>
      <c r="O135" s="36"/>
      <c r="P135" s="36"/>
      <c r="Q135" s="14"/>
    </row>
    <row r="136" spans="1:16" ht="29.25" customHeight="1">
      <c r="A136" s="35"/>
      <c r="B136" s="389" t="s">
        <v>39</v>
      </c>
      <c r="C136" s="389" t="s">
        <v>40</v>
      </c>
      <c r="D136" s="389" t="s">
        <v>133</v>
      </c>
      <c r="E136" s="392" t="s">
        <v>41</v>
      </c>
      <c r="F136" s="393"/>
      <c r="G136" s="394"/>
      <c r="H136" s="392" t="s">
        <v>42</v>
      </c>
      <c r="I136" s="393"/>
      <c r="J136" s="394"/>
      <c r="K136" s="392" t="s">
        <v>136</v>
      </c>
      <c r="L136" s="393"/>
      <c r="M136" s="394"/>
      <c r="N136" s="366" t="s">
        <v>137</v>
      </c>
      <c r="O136" s="366"/>
      <c r="P136" s="366"/>
    </row>
    <row r="137" spans="1:16" ht="15" customHeight="1">
      <c r="A137" s="35"/>
      <c r="B137" s="390"/>
      <c r="C137" s="390"/>
      <c r="D137" s="390"/>
      <c r="E137" s="395"/>
      <c r="F137" s="396"/>
      <c r="G137" s="397"/>
      <c r="H137" s="395"/>
      <c r="I137" s="396"/>
      <c r="J137" s="397"/>
      <c r="K137" s="395"/>
      <c r="L137" s="396"/>
      <c r="M137" s="397"/>
      <c r="N137" s="366"/>
      <c r="O137" s="366"/>
      <c r="P137" s="366"/>
    </row>
    <row r="138" spans="1:16" ht="25.5">
      <c r="A138" s="35"/>
      <c r="B138" s="391"/>
      <c r="C138" s="391"/>
      <c r="D138" s="391"/>
      <c r="E138" s="37" t="s">
        <v>16</v>
      </c>
      <c r="F138" s="37" t="s">
        <v>17</v>
      </c>
      <c r="G138" s="37" t="s">
        <v>18</v>
      </c>
      <c r="H138" s="37" t="s">
        <v>16</v>
      </c>
      <c r="I138" s="37" t="s">
        <v>17</v>
      </c>
      <c r="J138" s="37" t="s">
        <v>18</v>
      </c>
      <c r="K138" s="37" t="s">
        <v>16</v>
      </c>
      <c r="L138" s="37" t="s">
        <v>17</v>
      </c>
      <c r="M138" s="37" t="s">
        <v>18</v>
      </c>
      <c r="N138" s="37" t="s">
        <v>16</v>
      </c>
      <c r="O138" s="37" t="s">
        <v>17</v>
      </c>
      <c r="P138" s="37" t="s">
        <v>18</v>
      </c>
    </row>
    <row r="139" spans="1:16" ht="12.75">
      <c r="A139" s="35"/>
      <c r="B139" s="38">
        <v>1</v>
      </c>
      <c r="C139" s="38">
        <v>2</v>
      </c>
      <c r="D139" s="38">
        <v>3</v>
      </c>
      <c r="E139" s="38">
        <v>4</v>
      </c>
      <c r="F139" s="38">
        <v>5</v>
      </c>
      <c r="G139" s="38">
        <v>6</v>
      </c>
      <c r="H139" s="38">
        <v>7</v>
      </c>
      <c r="I139" s="38">
        <v>8</v>
      </c>
      <c r="J139" s="38">
        <v>9</v>
      </c>
      <c r="K139" s="38">
        <v>10</v>
      </c>
      <c r="L139" s="38">
        <v>11</v>
      </c>
      <c r="M139" s="38">
        <v>12</v>
      </c>
      <c r="N139" s="38">
        <v>13</v>
      </c>
      <c r="O139" s="38">
        <v>14</v>
      </c>
      <c r="P139" s="38">
        <v>15</v>
      </c>
    </row>
    <row r="140" spans="1:16" ht="30.75" customHeight="1" hidden="1">
      <c r="A140" s="35"/>
      <c r="B140" s="152"/>
      <c r="C140" s="85"/>
      <c r="D140" s="39" t="s">
        <v>43</v>
      </c>
      <c r="E140" s="38"/>
      <c r="F140" s="38"/>
      <c r="G140" s="29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ht="35.25" customHeight="1" hidden="1">
      <c r="A141" s="35"/>
      <c r="B141" s="152"/>
      <c r="C141" s="85"/>
      <c r="D141" s="29" t="s">
        <v>44</v>
      </c>
      <c r="E141" s="38"/>
      <c r="F141" s="38" t="s">
        <v>35</v>
      </c>
      <c r="G141" s="29"/>
      <c r="H141" s="38"/>
      <c r="I141" s="38" t="s">
        <v>35</v>
      </c>
      <c r="J141" s="38"/>
      <c r="K141" s="38"/>
      <c r="L141" s="38" t="s">
        <v>35</v>
      </c>
      <c r="M141" s="38"/>
      <c r="N141" s="38"/>
      <c r="O141" s="38"/>
      <c r="P141" s="38"/>
    </row>
    <row r="142" spans="1:16" ht="33" customHeight="1" hidden="1">
      <c r="A142" s="35"/>
      <c r="B142" s="152"/>
      <c r="C142" s="38"/>
      <c r="D142" s="29" t="s">
        <v>45</v>
      </c>
      <c r="E142" s="38" t="s">
        <v>35</v>
      </c>
      <c r="F142" s="38"/>
      <c r="G142" s="29"/>
      <c r="H142" s="38" t="s">
        <v>35</v>
      </c>
      <c r="I142" s="38"/>
      <c r="J142" s="29"/>
      <c r="K142" s="38" t="s">
        <v>35</v>
      </c>
      <c r="L142" s="38"/>
      <c r="M142" s="29"/>
      <c r="N142" s="29"/>
      <c r="O142" s="29"/>
      <c r="P142" s="29"/>
    </row>
    <row r="143" spans="1:16" ht="12.75" hidden="1">
      <c r="A143" s="35"/>
      <c r="B143" s="152"/>
      <c r="C143" s="38"/>
      <c r="D143" s="29" t="s">
        <v>46</v>
      </c>
      <c r="E143" s="38" t="s">
        <v>35</v>
      </c>
      <c r="F143" s="38"/>
      <c r="G143" s="38"/>
      <c r="H143" s="38" t="s">
        <v>35</v>
      </c>
      <c r="I143" s="38"/>
      <c r="J143" s="29"/>
      <c r="K143" s="38" t="s">
        <v>35</v>
      </c>
      <c r="L143" s="38"/>
      <c r="M143" s="29"/>
      <c r="N143" s="29"/>
      <c r="O143" s="29"/>
      <c r="P143" s="29"/>
    </row>
    <row r="144" spans="1:16" ht="12.75" hidden="1">
      <c r="A144" s="35"/>
      <c r="B144" s="152"/>
      <c r="C144" s="38"/>
      <c r="D144" s="29" t="s">
        <v>47</v>
      </c>
      <c r="E144" s="38" t="s">
        <v>35</v>
      </c>
      <c r="F144" s="38"/>
      <c r="G144" s="38"/>
      <c r="H144" s="38" t="s">
        <v>35</v>
      </c>
      <c r="I144" s="38"/>
      <c r="J144" s="29"/>
      <c r="K144" s="38" t="s">
        <v>35</v>
      </c>
      <c r="L144" s="38"/>
      <c r="M144" s="29"/>
      <c r="N144" s="29"/>
      <c r="O144" s="29"/>
      <c r="P144" s="29"/>
    </row>
    <row r="145" spans="1:16" ht="24.75" customHeight="1" hidden="1">
      <c r="A145" s="35"/>
      <c r="B145" s="152"/>
      <c r="C145" s="38"/>
      <c r="D145" s="29" t="s">
        <v>48</v>
      </c>
      <c r="E145" s="38" t="s">
        <v>35</v>
      </c>
      <c r="F145" s="38"/>
      <c r="G145" s="38"/>
      <c r="H145" s="38" t="s">
        <v>35</v>
      </c>
      <c r="I145" s="38"/>
      <c r="J145" s="29"/>
      <c r="K145" s="38" t="s">
        <v>35</v>
      </c>
      <c r="L145" s="38"/>
      <c r="M145" s="29"/>
      <c r="N145" s="29"/>
      <c r="O145" s="29"/>
      <c r="P145" s="29"/>
    </row>
    <row r="146" spans="1:16" ht="25.5" customHeight="1" hidden="1">
      <c r="A146" s="35"/>
      <c r="B146" s="152"/>
      <c r="C146" s="38"/>
      <c r="D146" s="29" t="s">
        <v>49</v>
      </c>
      <c r="E146" s="38" t="s">
        <v>35</v>
      </c>
      <c r="F146" s="38"/>
      <c r="G146" s="38"/>
      <c r="H146" s="38" t="s">
        <v>35</v>
      </c>
      <c r="I146" s="38"/>
      <c r="J146" s="38"/>
      <c r="K146" s="38" t="s">
        <v>35</v>
      </c>
      <c r="L146" s="38"/>
      <c r="M146" s="38"/>
      <c r="N146" s="38"/>
      <c r="O146" s="38"/>
      <c r="P146" s="38"/>
    </row>
    <row r="147" spans="1:16" ht="28.5" customHeight="1" hidden="1">
      <c r="A147" s="35"/>
      <c r="B147" s="152"/>
      <c r="C147" s="38"/>
      <c r="D147" s="29" t="s">
        <v>50</v>
      </c>
      <c r="E147" s="38" t="s">
        <v>35</v>
      </c>
      <c r="F147" s="38" t="s">
        <v>35</v>
      </c>
      <c r="G147" s="38"/>
      <c r="H147" s="38" t="s">
        <v>35</v>
      </c>
      <c r="I147" s="38" t="s">
        <v>35</v>
      </c>
      <c r="J147" s="29"/>
      <c r="K147" s="38" t="s">
        <v>35</v>
      </c>
      <c r="L147" s="38" t="s">
        <v>35</v>
      </c>
      <c r="M147" s="29"/>
      <c r="N147" s="38" t="s">
        <v>35</v>
      </c>
      <c r="O147" s="38" t="s">
        <v>35</v>
      </c>
      <c r="P147" s="29"/>
    </row>
    <row r="148" spans="1:16" ht="12.75" hidden="1">
      <c r="A148" s="35"/>
      <c r="B148" s="152"/>
      <c r="C148" s="38"/>
      <c r="D148" s="29" t="s">
        <v>47</v>
      </c>
      <c r="E148" s="38"/>
      <c r="F148" s="38"/>
      <c r="G148" s="38"/>
      <c r="H148" s="38"/>
      <c r="I148" s="38"/>
      <c r="J148" s="29"/>
      <c r="K148" s="38"/>
      <c r="L148" s="38"/>
      <c r="M148" s="29"/>
      <c r="N148" s="38"/>
      <c r="O148" s="38"/>
      <c r="P148" s="29"/>
    </row>
    <row r="149" spans="1:16" ht="12.75" customHeight="1" hidden="1">
      <c r="A149" s="35"/>
      <c r="B149" s="152"/>
      <c r="C149" s="38"/>
      <c r="D149" s="329" t="s">
        <v>51</v>
      </c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1"/>
    </row>
    <row r="150" spans="1:16" ht="34.5" customHeight="1" hidden="1">
      <c r="A150" s="35"/>
      <c r="B150" s="152"/>
      <c r="C150" s="85"/>
      <c r="D150" s="39" t="s">
        <v>52</v>
      </c>
      <c r="E150" s="38"/>
      <c r="F150" s="38"/>
      <c r="G150" s="29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1:16" ht="12.75" hidden="1">
      <c r="A151" s="35"/>
      <c r="B151" s="152"/>
      <c r="C151" s="38"/>
      <c r="D151" s="29" t="s">
        <v>47</v>
      </c>
      <c r="E151" s="38"/>
      <c r="F151" s="38"/>
      <c r="G151" s="38"/>
      <c r="H151" s="38"/>
      <c r="I151" s="38"/>
      <c r="J151" s="29"/>
      <c r="K151" s="38"/>
      <c r="L151" s="38"/>
      <c r="M151" s="29"/>
      <c r="N151" s="29"/>
      <c r="O151" s="29"/>
      <c r="P151" s="29"/>
    </row>
    <row r="152" spans="1:16" ht="19.5" customHeight="1">
      <c r="A152" s="35"/>
      <c r="B152" s="152"/>
      <c r="C152" s="38"/>
      <c r="D152" s="29" t="s">
        <v>53</v>
      </c>
      <c r="E152" s="38"/>
      <c r="F152" s="38"/>
      <c r="G152" s="29"/>
      <c r="H152" s="38"/>
      <c r="I152" s="38"/>
      <c r="J152" s="38"/>
      <c r="K152" s="38"/>
      <c r="L152" s="38"/>
      <c r="M152" s="38"/>
      <c r="N152" s="386"/>
      <c r="O152" s="387"/>
      <c r="P152" s="388"/>
    </row>
    <row r="153" spans="1:16" ht="18.75" customHeight="1">
      <c r="A153" s="35"/>
      <c r="B153" s="35"/>
      <c r="C153" s="334" t="s">
        <v>88</v>
      </c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</row>
    <row r="154" spans="1:16" ht="12.75">
      <c r="A154" s="40"/>
      <c r="B154" s="40"/>
      <c r="C154" s="100"/>
      <c r="D154" s="40"/>
      <c r="E154" s="40"/>
      <c r="F154" s="40"/>
      <c r="G154" s="40"/>
      <c r="H154" s="101"/>
      <c r="I154" s="40"/>
      <c r="J154" s="40"/>
      <c r="K154" s="40"/>
      <c r="L154" s="40"/>
      <c r="M154" s="40"/>
      <c r="N154" s="40"/>
      <c r="O154" s="40"/>
      <c r="P154" s="40"/>
    </row>
    <row r="155" spans="1:16" ht="12.75">
      <c r="A155" s="102"/>
      <c r="B155" s="102"/>
      <c r="C155" s="87"/>
      <c r="D155" s="103"/>
      <c r="E155" s="103"/>
      <c r="F155" s="103"/>
      <c r="G155" s="103"/>
      <c r="H155" s="104"/>
      <c r="I155" s="35"/>
      <c r="J155" s="35"/>
      <c r="K155" s="35"/>
      <c r="L155" s="35"/>
      <c r="M155" s="35"/>
      <c r="N155" s="35"/>
      <c r="O155" s="35"/>
      <c r="P155" s="35"/>
    </row>
    <row r="156" spans="1:16" ht="47.25" customHeight="1">
      <c r="A156" s="87"/>
      <c r="B156" s="87"/>
      <c r="C156" s="646" t="s">
        <v>94</v>
      </c>
      <c r="D156" s="646"/>
      <c r="E156" s="646"/>
      <c r="F156" s="5"/>
      <c r="G156" s="15"/>
      <c r="H156" s="17"/>
      <c r="I156" s="647" t="s">
        <v>219</v>
      </c>
      <c r="J156" s="647"/>
      <c r="K156" s="46"/>
      <c r="L156" s="35"/>
      <c r="M156" s="35"/>
      <c r="N156" s="35"/>
      <c r="O156" s="35"/>
      <c r="P156" s="35"/>
    </row>
    <row r="157" spans="1:16" ht="15.75">
      <c r="A157" s="87"/>
      <c r="B157" s="87"/>
      <c r="C157" s="88"/>
      <c r="D157" s="5"/>
      <c r="E157" s="5"/>
      <c r="F157" s="5"/>
      <c r="G157" s="16" t="s">
        <v>54</v>
      </c>
      <c r="H157" s="17"/>
      <c r="I157" s="335" t="s">
        <v>55</v>
      </c>
      <c r="J157" s="335"/>
      <c r="K157" s="335"/>
      <c r="L157" s="35"/>
      <c r="M157" s="35"/>
      <c r="N157" s="35"/>
      <c r="O157" s="35"/>
      <c r="P157" s="35"/>
    </row>
    <row r="158" spans="1:16" ht="15.75" hidden="1">
      <c r="A158" s="87"/>
      <c r="B158" s="87"/>
      <c r="C158" s="88"/>
      <c r="D158" s="5"/>
      <c r="E158" s="5"/>
      <c r="F158" s="5"/>
      <c r="G158" s="5"/>
      <c r="H158" s="17"/>
      <c r="I158" s="5"/>
      <c r="J158" s="5"/>
      <c r="K158" s="46"/>
      <c r="L158" s="35"/>
      <c r="M158" s="35"/>
      <c r="N158" s="35"/>
      <c r="O158" s="35"/>
      <c r="P158" s="35"/>
    </row>
    <row r="159" spans="1:16" ht="15.75">
      <c r="A159" s="87"/>
      <c r="B159" s="87"/>
      <c r="C159" s="88"/>
      <c r="D159" s="5"/>
      <c r="E159" s="5"/>
      <c r="F159" s="5"/>
      <c r="G159" s="5"/>
      <c r="H159" s="17"/>
      <c r="I159" s="5"/>
      <c r="J159" s="5"/>
      <c r="K159" s="46"/>
      <c r="L159" s="35"/>
      <c r="M159" s="35"/>
      <c r="N159" s="35"/>
      <c r="O159" s="35"/>
      <c r="P159" s="35"/>
    </row>
    <row r="160" spans="1:16" ht="15.75" hidden="1">
      <c r="A160" s="92"/>
      <c r="B160" s="92"/>
      <c r="C160" s="88"/>
      <c r="D160" s="353"/>
      <c r="E160" s="353"/>
      <c r="F160" s="5"/>
      <c r="G160" s="5"/>
      <c r="H160" s="17"/>
      <c r="I160" s="5"/>
      <c r="J160" s="5"/>
      <c r="K160" s="46"/>
      <c r="L160" s="35"/>
      <c r="M160" s="35"/>
      <c r="N160" s="35"/>
      <c r="O160" s="35"/>
      <c r="P160" s="35"/>
    </row>
    <row r="161" spans="1:16" ht="39" customHeight="1">
      <c r="A161" s="103"/>
      <c r="B161" s="103"/>
      <c r="C161" s="646" t="s">
        <v>56</v>
      </c>
      <c r="D161" s="646"/>
      <c r="E161" s="646"/>
      <c r="F161" s="89"/>
      <c r="G161" s="17"/>
      <c r="H161" s="17"/>
      <c r="I161" s="647" t="s">
        <v>95</v>
      </c>
      <c r="J161" s="647"/>
      <c r="K161" s="46"/>
      <c r="L161" s="35"/>
      <c r="M161" s="35"/>
      <c r="N161" s="35"/>
      <c r="O161" s="35"/>
      <c r="P161" s="35"/>
    </row>
    <row r="162" spans="1:16" ht="48.75" customHeight="1">
      <c r="A162" s="87"/>
      <c r="B162" s="87"/>
      <c r="C162" s="88"/>
      <c r="D162" s="5"/>
      <c r="E162" s="5"/>
      <c r="F162" s="5"/>
      <c r="G162" s="16" t="s">
        <v>54</v>
      </c>
      <c r="H162" s="17"/>
      <c r="I162" s="335" t="s">
        <v>55</v>
      </c>
      <c r="J162" s="335"/>
      <c r="K162" s="335"/>
      <c r="L162" s="35"/>
      <c r="M162" s="35"/>
      <c r="N162" s="35"/>
      <c r="O162" s="35"/>
      <c r="P162" s="35"/>
    </row>
    <row r="163" spans="1:16" ht="15.75">
      <c r="A163" s="35"/>
      <c r="B163" s="35"/>
      <c r="C163" s="90"/>
      <c r="D163" s="46"/>
      <c r="E163" s="46"/>
      <c r="F163" s="46"/>
      <c r="G163" s="46"/>
      <c r="H163" s="105"/>
      <c r="I163" s="46"/>
      <c r="J163" s="46"/>
      <c r="K163" s="46"/>
      <c r="L163" s="35"/>
      <c r="M163" s="35"/>
      <c r="N163" s="35"/>
      <c r="O163" s="35"/>
      <c r="P163" s="35"/>
    </row>
    <row r="164" spans="1:16" ht="15">
      <c r="A164" s="35"/>
      <c r="B164" s="35"/>
      <c r="C164" s="46"/>
      <c r="D164" s="46"/>
      <c r="E164" s="46"/>
      <c r="F164" s="46"/>
      <c r="G164" s="46"/>
      <c r="H164" s="105"/>
      <c r="I164" s="46"/>
      <c r="J164" s="46"/>
      <c r="K164" s="46"/>
      <c r="L164" s="35"/>
      <c r="M164" s="35"/>
      <c r="N164" s="35"/>
      <c r="O164" s="35"/>
      <c r="P164" s="35"/>
    </row>
    <row r="165" spans="1:16" ht="12.75">
      <c r="A165" s="35"/>
      <c r="B165" s="35"/>
      <c r="C165" s="35"/>
      <c r="D165" s="35"/>
      <c r="E165" s="35"/>
      <c r="F165" s="35"/>
      <c r="G165" s="35"/>
      <c r="H165" s="61"/>
      <c r="I165" s="35"/>
      <c r="J165" s="35"/>
      <c r="K165" s="35"/>
      <c r="L165" s="35"/>
      <c r="M165" s="35"/>
      <c r="N165" s="35"/>
      <c r="O165" s="35"/>
      <c r="P165" s="35"/>
    </row>
    <row r="166" spans="1:16" ht="12.75">
      <c r="A166" s="35"/>
      <c r="B166" s="35"/>
      <c r="C166" s="35"/>
      <c r="D166" s="35"/>
      <c r="E166" s="35"/>
      <c r="F166" s="35"/>
      <c r="G166" s="35"/>
      <c r="H166" s="61"/>
      <c r="I166" s="35"/>
      <c r="J166" s="35"/>
      <c r="K166" s="35"/>
      <c r="L166" s="35"/>
      <c r="M166" s="35"/>
      <c r="N166" s="35"/>
      <c r="O166" s="35"/>
      <c r="P166" s="35"/>
    </row>
    <row r="167" spans="1:16" ht="12.75">
      <c r="A167" s="35"/>
      <c r="B167" s="35"/>
      <c r="C167" s="35"/>
      <c r="D167" s="35"/>
      <c r="E167" s="35"/>
      <c r="F167" s="35"/>
      <c r="G167" s="35"/>
      <c r="H167" s="61"/>
      <c r="I167" s="35"/>
      <c r="J167" s="35"/>
      <c r="K167" s="35"/>
      <c r="L167" s="35"/>
      <c r="M167" s="35"/>
      <c r="N167" s="35"/>
      <c r="O167" s="35"/>
      <c r="P167" s="35"/>
    </row>
    <row r="168" spans="1:16" ht="12.75">
      <c r="A168" s="35"/>
      <c r="B168" s="35"/>
      <c r="C168" s="35"/>
      <c r="D168" s="35"/>
      <c r="E168" s="35"/>
      <c r="F168" s="35"/>
      <c r="G168" s="35"/>
      <c r="H168" s="61"/>
      <c r="I168" s="35"/>
      <c r="J168" s="35"/>
      <c r="K168" s="35"/>
      <c r="L168" s="35"/>
      <c r="M168" s="35"/>
      <c r="N168" s="35"/>
      <c r="O168" s="35"/>
      <c r="P168" s="35"/>
    </row>
    <row r="169" spans="1:16" ht="12.75">
      <c r="A169" s="35"/>
      <c r="B169" s="35"/>
      <c r="C169" s="35"/>
      <c r="D169" s="35"/>
      <c r="E169" s="35"/>
      <c r="F169" s="35"/>
      <c r="G169" s="35"/>
      <c r="H169" s="61"/>
      <c r="I169" s="35"/>
      <c r="J169" s="35"/>
      <c r="K169" s="35"/>
      <c r="L169" s="35"/>
      <c r="M169" s="35"/>
      <c r="N169" s="35"/>
      <c r="O169" s="35"/>
      <c r="P169" s="35"/>
    </row>
    <row r="170" spans="1:16" ht="12.75">
      <c r="A170" s="35"/>
      <c r="B170" s="35"/>
      <c r="C170" s="35"/>
      <c r="D170" s="35"/>
      <c r="E170" s="35"/>
      <c r="F170" s="35"/>
      <c r="G170" s="35"/>
      <c r="H170" s="61"/>
      <c r="I170" s="35"/>
      <c r="J170" s="35"/>
      <c r="K170" s="35"/>
      <c r="L170" s="35"/>
      <c r="M170" s="35"/>
      <c r="N170" s="35"/>
      <c r="O170" s="35"/>
      <c r="P170" s="35"/>
    </row>
    <row r="171" spans="1:16" ht="12.75">
      <c r="A171" s="35"/>
      <c r="B171" s="35"/>
      <c r="C171" s="35"/>
      <c r="D171" s="35"/>
      <c r="E171" s="35"/>
      <c r="F171" s="35"/>
      <c r="G171" s="35"/>
      <c r="H171" s="61"/>
      <c r="I171" s="35"/>
      <c r="J171" s="35"/>
      <c r="K171" s="35"/>
      <c r="L171" s="35"/>
      <c r="M171" s="35"/>
      <c r="N171" s="35"/>
      <c r="O171" s="35"/>
      <c r="P171" s="35"/>
    </row>
    <row r="172" spans="1:16" ht="12.75">
      <c r="A172" s="35"/>
      <c r="B172" s="35"/>
      <c r="C172" s="35"/>
      <c r="D172" s="35"/>
      <c r="E172" s="35"/>
      <c r="F172" s="35"/>
      <c r="G172" s="35"/>
      <c r="H172" s="61"/>
      <c r="I172" s="35"/>
      <c r="J172" s="35"/>
      <c r="K172" s="35"/>
      <c r="L172" s="35"/>
      <c r="M172" s="35"/>
      <c r="N172" s="35"/>
      <c r="O172" s="35"/>
      <c r="P172" s="35"/>
    </row>
    <row r="173" spans="1:16" ht="12.75">
      <c r="A173" s="35"/>
      <c r="B173" s="35"/>
      <c r="C173" s="35"/>
      <c r="D173" s="35"/>
      <c r="E173" s="35"/>
      <c r="F173" s="35"/>
      <c r="G173" s="35"/>
      <c r="H173" s="61"/>
      <c r="I173" s="35"/>
      <c r="J173" s="35"/>
      <c r="K173" s="35"/>
      <c r="L173" s="35"/>
      <c r="M173" s="35"/>
      <c r="N173" s="35"/>
      <c r="O173" s="35"/>
      <c r="P173" s="35"/>
    </row>
    <row r="174" spans="1:16" ht="12.75">
      <c r="A174" s="35"/>
      <c r="B174" s="35"/>
      <c r="C174" s="35"/>
      <c r="D174" s="35"/>
      <c r="E174" s="35"/>
      <c r="F174" s="35"/>
      <c r="G174" s="35"/>
      <c r="H174" s="61"/>
      <c r="I174" s="35"/>
      <c r="J174" s="35"/>
      <c r="K174" s="35"/>
      <c r="L174" s="35"/>
      <c r="M174" s="35"/>
      <c r="N174" s="35"/>
      <c r="O174" s="35"/>
      <c r="P174" s="35"/>
    </row>
    <row r="175" spans="1:16" ht="12.75">
      <c r="A175" s="35"/>
      <c r="B175" s="35"/>
      <c r="C175" s="35"/>
      <c r="D175" s="35"/>
      <c r="E175" s="35"/>
      <c r="F175" s="35"/>
      <c r="G175" s="35"/>
      <c r="H175" s="61"/>
      <c r="I175" s="35"/>
      <c r="J175" s="35"/>
      <c r="K175" s="35"/>
      <c r="L175" s="35"/>
      <c r="M175" s="35"/>
      <c r="N175" s="35"/>
      <c r="O175" s="35"/>
      <c r="P175" s="35"/>
    </row>
    <row r="176" spans="1:16" ht="12.75">
      <c r="A176" s="35"/>
      <c r="B176" s="35"/>
      <c r="C176" s="35"/>
      <c r="D176" s="35"/>
      <c r="E176" s="35"/>
      <c r="F176" s="35"/>
      <c r="G176" s="35"/>
      <c r="H176" s="61"/>
      <c r="I176" s="35"/>
      <c r="J176" s="35"/>
      <c r="K176" s="35"/>
      <c r="L176" s="35"/>
      <c r="M176" s="35"/>
      <c r="N176" s="35"/>
      <c r="O176" s="35"/>
      <c r="P176" s="35"/>
    </row>
    <row r="177" spans="1:16" ht="12.75">
      <c r="A177" s="35"/>
      <c r="B177" s="35"/>
      <c r="C177" s="35"/>
      <c r="D177" s="35"/>
      <c r="E177" s="35"/>
      <c r="F177" s="35"/>
      <c r="G177" s="35"/>
      <c r="H177" s="61"/>
      <c r="I177" s="35"/>
      <c r="J177" s="35"/>
      <c r="K177" s="35"/>
      <c r="L177" s="35"/>
      <c r="M177" s="35"/>
      <c r="N177" s="35"/>
      <c r="O177" s="35"/>
      <c r="P177" s="35"/>
    </row>
    <row r="178" spans="1:16" ht="12.75">
      <c r="A178" s="35"/>
      <c r="B178" s="35"/>
      <c r="C178" s="35"/>
      <c r="D178" s="35"/>
      <c r="E178" s="35"/>
      <c r="F178" s="35"/>
      <c r="G178" s="35"/>
      <c r="H178" s="61"/>
      <c r="I178" s="35"/>
      <c r="J178" s="35"/>
      <c r="K178" s="35"/>
      <c r="L178" s="35"/>
      <c r="M178" s="35"/>
      <c r="N178" s="35"/>
      <c r="O178" s="35"/>
      <c r="P178" s="35"/>
    </row>
    <row r="179" spans="1:16" ht="12.75">
      <c r="A179" s="35"/>
      <c r="B179" s="35"/>
      <c r="C179" s="35"/>
      <c r="D179" s="35"/>
      <c r="E179" s="35"/>
      <c r="F179" s="35"/>
      <c r="G179" s="35"/>
      <c r="H179" s="61"/>
      <c r="I179" s="35"/>
      <c r="J179" s="35"/>
      <c r="K179" s="35"/>
      <c r="L179" s="35"/>
      <c r="M179" s="35"/>
      <c r="N179" s="35"/>
      <c r="O179" s="35"/>
      <c r="P179" s="35"/>
    </row>
    <row r="180" spans="1:16" ht="12.75">
      <c r="A180" s="35"/>
      <c r="B180" s="35"/>
      <c r="C180" s="35"/>
      <c r="D180" s="35"/>
      <c r="E180" s="35"/>
      <c r="F180" s="35"/>
      <c r="G180" s="35"/>
      <c r="H180" s="61"/>
      <c r="I180" s="35"/>
      <c r="J180" s="35"/>
      <c r="K180" s="35"/>
      <c r="L180" s="35"/>
      <c r="M180" s="35"/>
      <c r="N180" s="35"/>
      <c r="O180" s="35"/>
      <c r="P180" s="35"/>
    </row>
  </sheetData>
  <sheetProtection/>
  <mergeCells count="372">
    <mergeCell ref="H73:J73"/>
    <mergeCell ref="H65:J65"/>
    <mergeCell ref="B136:B138"/>
    <mergeCell ref="N136:P137"/>
    <mergeCell ref="K78:M78"/>
    <mergeCell ref="K80:M80"/>
    <mergeCell ref="N91:P91"/>
    <mergeCell ref="F90:G90"/>
    <mergeCell ref="N92:P92"/>
    <mergeCell ref="H83:J83"/>
    <mergeCell ref="A51:A52"/>
    <mergeCell ref="A50:N50"/>
    <mergeCell ref="H51:J52"/>
    <mergeCell ref="K51:M52"/>
    <mergeCell ref="E31:G31"/>
    <mergeCell ref="K54:M54"/>
    <mergeCell ref="N53:P53"/>
    <mergeCell ref="N54:P54"/>
    <mergeCell ref="H53:J53"/>
    <mergeCell ref="H58:J58"/>
    <mergeCell ref="H62:J62"/>
    <mergeCell ref="H71:J71"/>
    <mergeCell ref="H72:J72"/>
    <mergeCell ref="H70:J70"/>
    <mergeCell ref="H68:J68"/>
    <mergeCell ref="H67:J67"/>
    <mergeCell ref="C91:D91"/>
    <mergeCell ref="C87:D87"/>
    <mergeCell ref="F91:G91"/>
    <mergeCell ref="C95:D95"/>
    <mergeCell ref="F107:G107"/>
    <mergeCell ref="H108:J108"/>
    <mergeCell ref="K107:M107"/>
    <mergeCell ref="H107:J107"/>
    <mergeCell ref="F77:G77"/>
    <mergeCell ref="C104:D104"/>
    <mergeCell ref="F76:G76"/>
    <mergeCell ref="C92:D92"/>
    <mergeCell ref="C98:D98"/>
    <mergeCell ref="C96:D96"/>
    <mergeCell ref="C88:D88"/>
    <mergeCell ref="C83:D83"/>
    <mergeCell ref="C84:D84"/>
    <mergeCell ref="C90:D90"/>
    <mergeCell ref="C77:D77"/>
    <mergeCell ref="C68:D68"/>
    <mergeCell ref="C80:D80"/>
    <mergeCell ref="C82:D82"/>
    <mergeCell ref="C79:D79"/>
    <mergeCell ref="C76:D76"/>
    <mergeCell ref="C70:D70"/>
    <mergeCell ref="C78:D78"/>
    <mergeCell ref="F78:G78"/>
    <mergeCell ref="C100:D100"/>
    <mergeCell ref="F99:G99"/>
    <mergeCell ref="C99:D99"/>
    <mergeCell ref="C94:D94"/>
    <mergeCell ref="F87:G87"/>
    <mergeCell ref="F88:G88"/>
    <mergeCell ref="F95:G95"/>
    <mergeCell ref="F84:G84"/>
    <mergeCell ref="F83:G83"/>
    <mergeCell ref="C103:D103"/>
    <mergeCell ref="C86:D86"/>
    <mergeCell ref="F96:G96"/>
    <mergeCell ref="F101:G101"/>
    <mergeCell ref="F86:G86"/>
    <mergeCell ref="F92:G92"/>
    <mergeCell ref="F94:G94"/>
    <mergeCell ref="F100:G100"/>
    <mergeCell ref="A89:P89"/>
    <mergeCell ref="H95:J95"/>
    <mergeCell ref="C58:D58"/>
    <mergeCell ref="K65:M65"/>
    <mergeCell ref="K60:M60"/>
    <mergeCell ref="K66:M66"/>
    <mergeCell ref="H63:J63"/>
    <mergeCell ref="H61:J61"/>
    <mergeCell ref="K58:M58"/>
    <mergeCell ref="H60:J60"/>
    <mergeCell ref="H66:J66"/>
    <mergeCell ref="K63:M63"/>
    <mergeCell ref="F70:G70"/>
    <mergeCell ref="N72:P72"/>
    <mergeCell ref="N70:P70"/>
    <mergeCell ref="N67:P67"/>
    <mergeCell ref="N68:P68"/>
    <mergeCell ref="K68:M68"/>
    <mergeCell ref="K67:M67"/>
    <mergeCell ref="K71:M71"/>
    <mergeCell ref="N71:P71"/>
    <mergeCell ref="C73:D73"/>
    <mergeCell ref="F72:G72"/>
    <mergeCell ref="C72:D72"/>
    <mergeCell ref="F71:G71"/>
    <mergeCell ref="C71:D71"/>
    <mergeCell ref="F73:G73"/>
    <mergeCell ref="F56:G56"/>
    <mergeCell ref="F51:G52"/>
    <mergeCell ref="C56:D56"/>
    <mergeCell ref="F55:G55"/>
    <mergeCell ref="C55:D55"/>
    <mergeCell ref="C53:D53"/>
    <mergeCell ref="C54:D54"/>
    <mergeCell ref="E51:E52"/>
    <mergeCell ref="F53:G53"/>
    <mergeCell ref="F54:G54"/>
    <mergeCell ref="B51:B52"/>
    <mergeCell ref="C51:D52"/>
    <mergeCell ref="C47:D47"/>
    <mergeCell ref="C45:D45"/>
    <mergeCell ref="C31:C32"/>
    <mergeCell ref="D31:D32"/>
    <mergeCell ref="C43:D44"/>
    <mergeCell ref="A41:O41"/>
    <mergeCell ref="K43:M43"/>
    <mergeCell ref="N31:P31"/>
    <mergeCell ref="H43:J43"/>
    <mergeCell ref="B31:B32"/>
    <mergeCell ref="E43:G43"/>
    <mergeCell ref="A31:A32"/>
    <mergeCell ref="K23:M23"/>
    <mergeCell ref="K31:M31"/>
    <mergeCell ref="C46:D46"/>
    <mergeCell ref="F13:O13"/>
    <mergeCell ref="F16:O16"/>
    <mergeCell ref="F19:G19"/>
    <mergeCell ref="H19:O19"/>
    <mergeCell ref="F18:M18"/>
    <mergeCell ref="B23:D23"/>
    <mergeCell ref="H23:J23"/>
    <mergeCell ref="E23:G23"/>
    <mergeCell ref="H31:J31"/>
    <mergeCell ref="N51:P52"/>
    <mergeCell ref="N55:P55"/>
    <mergeCell ref="H55:J55"/>
    <mergeCell ref="N43:P43"/>
    <mergeCell ref="N35:P35"/>
    <mergeCell ref="N36:P36"/>
    <mergeCell ref="N37:P37"/>
    <mergeCell ref="N39:P39"/>
    <mergeCell ref="N56:P56"/>
    <mergeCell ref="K55:M55"/>
    <mergeCell ref="K56:M56"/>
    <mergeCell ref="N58:P58"/>
    <mergeCell ref="N60:P60"/>
    <mergeCell ref="N57:P57"/>
    <mergeCell ref="N61:P61"/>
    <mergeCell ref="A59:P59"/>
    <mergeCell ref="K57:M57"/>
    <mergeCell ref="F58:G58"/>
    <mergeCell ref="C57:D57"/>
    <mergeCell ref="F57:G57"/>
    <mergeCell ref="C61:D61"/>
    <mergeCell ref="K61:M61"/>
    <mergeCell ref="H56:J56"/>
    <mergeCell ref="K53:M53"/>
    <mergeCell ref="H57:J57"/>
    <mergeCell ref="H54:J54"/>
    <mergeCell ref="N63:P63"/>
    <mergeCell ref="C60:D60"/>
    <mergeCell ref="F60:G60"/>
    <mergeCell ref="N62:P62"/>
    <mergeCell ref="C63:D63"/>
    <mergeCell ref="F62:G62"/>
    <mergeCell ref="F63:G63"/>
    <mergeCell ref="C62:D62"/>
    <mergeCell ref="F61:G61"/>
    <mergeCell ref="K62:M62"/>
    <mergeCell ref="C65:D65"/>
    <mergeCell ref="N99:P99"/>
    <mergeCell ref="N66:P66"/>
    <mergeCell ref="A64:P64"/>
    <mergeCell ref="F66:G66"/>
    <mergeCell ref="F65:G65"/>
    <mergeCell ref="N65:P65"/>
    <mergeCell ref="C67:D67"/>
    <mergeCell ref="F79:G79"/>
    <mergeCell ref="F80:G80"/>
    <mergeCell ref="N130:P130"/>
    <mergeCell ref="F129:G129"/>
    <mergeCell ref="C66:D66"/>
    <mergeCell ref="N110:P110"/>
    <mergeCell ref="K108:M108"/>
    <mergeCell ref="C108:D108"/>
    <mergeCell ref="C101:D101"/>
    <mergeCell ref="C107:D107"/>
    <mergeCell ref="F67:G67"/>
    <mergeCell ref="F68:G68"/>
    <mergeCell ref="C126:D126"/>
    <mergeCell ref="N131:P131"/>
    <mergeCell ref="N129:P129"/>
    <mergeCell ref="N126:P126"/>
    <mergeCell ref="K131:M131"/>
    <mergeCell ref="K130:M130"/>
    <mergeCell ref="C128:D128"/>
    <mergeCell ref="E128:P128"/>
    <mergeCell ref="H131:J131"/>
    <mergeCell ref="K129:M129"/>
    <mergeCell ref="H123:J123"/>
    <mergeCell ref="H79:J79"/>
    <mergeCell ref="H113:J113"/>
    <mergeCell ref="C122:D122"/>
    <mergeCell ref="C117:D117"/>
    <mergeCell ref="C114:D114"/>
    <mergeCell ref="A85:P85"/>
    <mergeCell ref="N83:P83"/>
    <mergeCell ref="H88:J88"/>
    <mergeCell ref="H104:J104"/>
    <mergeCell ref="H130:J130"/>
    <mergeCell ref="H129:J129"/>
    <mergeCell ref="H100:J100"/>
    <mergeCell ref="F118:G118"/>
    <mergeCell ref="H118:J118"/>
    <mergeCell ref="F123:G123"/>
    <mergeCell ref="F103:M103"/>
    <mergeCell ref="H110:M110"/>
    <mergeCell ref="H120:J120"/>
    <mergeCell ref="F117:G117"/>
    <mergeCell ref="D136:D138"/>
    <mergeCell ref="C131:D131"/>
    <mergeCell ref="F131:G131"/>
    <mergeCell ref="C129:D129"/>
    <mergeCell ref="F130:G130"/>
    <mergeCell ref="E136:G137"/>
    <mergeCell ref="C136:C138"/>
    <mergeCell ref="C130:D130"/>
    <mergeCell ref="C132:D132"/>
    <mergeCell ref="C133:O133"/>
    <mergeCell ref="C125:D125"/>
    <mergeCell ref="C113:D113"/>
    <mergeCell ref="K114:M114"/>
    <mergeCell ref="F126:G126"/>
    <mergeCell ref="H117:J117"/>
    <mergeCell ref="H126:J126"/>
    <mergeCell ref="K126:M126"/>
    <mergeCell ref="H114:J114"/>
    <mergeCell ref="F125:M125"/>
    <mergeCell ref="F114:G114"/>
    <mergeCell ref="C118:D118"/>
    <mergeCell ref="I162:K162"/>
    <mergeCell ref="I161:J161"/>
    <mergeCell ref="K136:M137"/>
    <mergeCell ref="H132:J132"/>
    <mergeCell ref="K132:M132"/>
    <mergeCell ref="D149:P149"/>
    <mergeCell ref="F132:G132"/>
    <mergeCell ref="N132:P132"/>
    <mergeCell ref="H136:J137"/>
    <mergeCell ref="N152:P152"/>
    <mergeCell ref="C161:E161"/>
    <mergeCell ref="C153:P153"/>
    <mergeCell ref="I156:J156"/>
    <mergeCell ref="D160:E160"/>
    <mergeCell ref="I157:K157"/>
    <mergeCell ref="C156:E156"/>
    <mergeCell ref="N73:P73"/>
    <mergeCell ref="A69:P69"/>
    <mergeCell ref="N75:P75"/>
    <mergeCell ref="K72:M72"/>
    <mergeCell ref="K70:M70"/>
    <mergeCell ref="A74:P74"/>
    <mergeCell ref="C75:D75"/>
    <mergeCell ref="F75:G75"/>
    <mergeCell ref="H75:J75"/>
    <mergeCell ref="K73:M73"/>
    <mergeCell ref="K75:M75"/>
    <mergeCell ref="N122:P122"/>
    <mergeCell ref="N98:P98"/>
    <mergeCell ref="N100:P100"/>
    <mergeCell ref="N107:P107"/>
    <mergeCell ref="N88:P88"/>
    <mergeCell ref="N104:P104"/>
    <mergeCell ref="N103:P103"/>
    <mergeCell ref="N106:P106"/>
    <mergeCell ref="K120:M120"/>
    <mergeCell ref="K123:M123"/>
    <mergeCell ref="N123:P123"/>
    <mergeCell ref="K117:M117"/>
    <mergeCell ref="N117:P117"/>
    <mergeCell ref="C119:P119"/>
    <mergeCell ref="F120:G120"/>
    <mergeCell ref="K118:M118"/>
    <mergeCell ref="N118:P118"/>
    <mergeCell ref="C120:D120"/>
    <mergeCell ref="C123:D123"/>
    <mergeCell ref="N125:P125"/>
    <mergeCell ref="N114:P114"/>
    <mergeCell ref="N116:P116"/>
    <mergeCell ref="N120:P120"/>
    <mergeCell ref="N108:P108"/>
    <mergeCell ref="N113:P113"/>
    <mergeCell ref="N111:P111"/>
    <mergeCell ref="F104:G104"/>
    <mergeCell ref="H106:J106"/>
    <mergeCell ref="K106:M106"/>
    <mergeCell ref="K113:M113"/>
    <mergeCell ref="H111:J111"/>
    <mergeCell ref="K111:M111"/>
    <mergeCell ref="K104:M104"/>
    <mergeCell ref="N101:P101"/>
    <mergeCell ref="A93:P93"/>
    <mergeCell ref="N96:P96"/>
    <mergeCell ref="K99:M99"/>
    <mergeCell ref="K100:M100"/>
    <mergeCell ref="H99:J99"/>
    <mergeCell ref="H96:J96"/>
    <mergeCell ref="F98:M98"/>
    <mergeCell ref="H101:J101"/>
    <mergeCell ref="N95:P95"/>
    <mergeCell ref="K96:M96"/>
    <mergeCell ref="K95:M95"/>
    <mergeCell ref="K101:M101"/>
    <mergeCell ref="K92:M92"/>
    <mergeCell ref="F82:G82"/>
    <mergeCell ref="K79:M79"/>
    <mergeCell ref="N79:P79"/>
    <mergeCell ref="K94:M94"/>
    <mergeCell ref="N84:P84"/>
    <mergeCell ref="H87:J87"/>
    <mergeCell ref="K88:M88"/>
    <mergeCell ref="H84:J84"/>
    <mergeCell ref="K87:M87"/>
    <mergeCell ref="C116:D116"/>
    <mergeCell ref="F116:G116"/>
    <mergeCell ref="C106:D106"/>
    <mergeCell ref="F106:G106"/>
    <mergeCell ref="F108:G108"/>
    <mergeCell ref="F113:G113"/>
    <mergeCell ref="F111:G111"/>
    <mergeCell ref="F110:G110"/>
    <mergeCell ref="C110:D110"/>
    <mergeCell ref="C111:D111"/>
    <mergeCell ref="H94:J94"/>
    <mergeCell ref="F97:M97"/>
    <mergeCell ref="N87:P87"/>
    <mergeCell ref="K77:M77"/>
    <mergeCell ref="H91:J91"/>
    <mergeCell ref="H92:J92"/>
    <mergeCell ref="H77:J77"/>
    <mergeCell ref="A81:P81"/>
    <mergeCell ref="H82:J82"/>
    <mergeCell ref="H80:J80"/>
    <mergeCell ref="N47:P47"/>
    <mergeCell ref="N78:P78"/>
    <mergeCell ref="H78:J78"/>
    <mergeCell ref="N32:P32"/>
    <mergeCell ref="N44:P44"/>
    <mergeCell ref="N45:P45"/>
    <mergeCell ref="N46:P46"/>
    <mergeCell ref="N33:P34"/>
    <mergeCell ref="H76:J76"/>
    <mergeCell ref="K76:M76"/>
    <mergeCell ref="N76:P76"/>
    <mergeCell ref="N94:P94"/>
    <mergeCell ref="K91:M91"/>
    <mergeCell ref="K83:M83"/>
    <mergeCell ref="N80:P80"/>
    <mergeCell ref="K84:M84"/>
    <mergeCell ref="K82:M82"/>
    <mergeCell ref="N82:P82"/>
    <mergeCell ref="N77:P77"/>
    <mergeCell ref="F127:M127"/>
    <mergeCell ref="F124:M124"/>
    <mergeCell ref="F102:M102"/>
    <mergeCell ref="F105:M105"/>
    <mergeCell ref="F109:P109"/>
    <mergeCell ref="F112:P112"/>
    <mergeCell ref="F115:P115"/>
    <mergeCell ref="F121:M121"/>
    <mergeCell ref="H116:M116"/>
    <mergeCell ref="F122:M122"/>
  </mergeCells>
  <printOptions/>
  <pageMargins left="0.3937007874015748" right="0" top="0.35433070866141736" bottom="0.35433070866141736" header="0" footer="0"/>
  <pageSetup horizontalDpi="600" verticalDpi="600" orientation="portrait" paperSize="9" scale="43" r:id="rId1"/>
  <rowBreaks count="2" manualBreakCount="2">
    <brk id="67" max="14" man="1"/>
    <brk id="1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cp:lastPrinted>2018-02-26T11:42:54Z</cp:lastPrinted>
  <dcterms:created xsi:type="dcterms:W3CDTF">2013-01-24T07:50:16Z</dcterms:created>
  <dcterms:modified xsi:type="dcterms:W3CDTF">2018-02-27T09:55:50Z</dcterms:modified>
  <cp:category/>
  <cp:version/>
  <cp:contentType/>
  <cp:contentStatus/>
</cp:coreProperties>
</file>